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mando\Politecnico Di Torino Studenti Dropbox\Armando Pellegrino\24_25 TESI PELLEGRINO\Lab\Volumetrics data\"/>
    </mc:Choice>
  </mc:AlternateContent>
  <xr:revisionPtr revIDLastSave="0" documentId="13_ncr:1_{E682BD04-5CEB-480C-84B1-B47EE2659B32}" xr6:coauthVersionLast="47" xr6:coauthVersionMax="47" xr10:uidLastSave="{00000000-0000-0000-0000-000000000000}"/>
  <bookViews>
    <workbookView xWindow="-108" yWindow="-108" windowWidth="23256" windowHeight="12456" activeTab="5" xr2:uid="{81586198-C455-4C26-9CB9-C1F86BE9451E}"/>
  </bookViews>
  <sheets>
    <sheet name="ACR SP2_20" sheetId="5" r:id="rId1"/>
    <sheet name="ACR PMB_20" sheetId="8" r:id="rId2"/>
    <sheet name="ACR REF_20" sheetId="7" r:id="rId3"/>
    <sheet name="ACR SP2_50" sheetId="9" r:id="rId4"/>
    <sheet name="ACR PMB_50" sheetId="6" r:id="rId5"/>
    <sheet name="Dati_aggregati_per_miscela" sheetId="10" r:id="rId6"/>
  </sheets>
  <externalReferences>
    <externalReference r:id="rId7"/>
    <externalReference r:id="rId8"/>
  </externalReferences>
  <definedNames>
    <definedName name="_Gsb1">'[1]%AC'!$B$5</definedName>
    <definedName name="_Gsb2">'[1]%AC'!$C$5</definedName>
    <definedName name="_Gsb3">'[1]%AC'!$D$5</definedName>
    <definedName name="_Gsb4">'[1]%AC'!$E$5</definedName>
    <definedName name="_Pba1">'[1]Dust Proportion'!$B$9</definedName>
    <definedName name="_Pba2">'[1]Dust Proportion'!$C$9</definedName>
    <definedName name="_Pba3">'[1]Dust Proportion'!$D$9</definedName>
    <definedName name="_Pba4">'[1]Dust Proportion'!$E$9</definedName>
    <definedName name="_Pbe1">'[1]Dust Proportion'!$B$13</definedName>
    <definedName name="_Pbe2">'[1]Dust Proportion'!$C$13</definedName>
    <definedName name="_Pbe3">'[1]Dust Proportion'!$D$13</definedName>
    <definedName name="_Pbe4">'[1]Dust Proportion'!$E$13</definedName>
    <definedName name="_Pbi1">'[1]%AC'!$B$6</definedName>
    <definedName name="_Pbi2">'[1]%AC'!$C$6</definedName>
    <definedName name="_Pbi3">'[1]%AC'!$D$6</definedName>
    <definedName name="_Pbi4">'[1]%AC'!$E$6</definedName>
    <definedName name="_Ps1">'[1]%AC'!$B$7</definedName>
    <definedName name="_Ps2">'[1]%AC'!$C$7</definedName>
    <definedName name="_Ps3">'[1]%AC'!$D$7</definedName>
    <definedName name="_Ps4">'[1]%AC'!$E$7</definedName>
    <definedName name="_VMA1">[1]Calculations!$C$15</definedName>
    <definedName name="_VMA2">[1]Calculations!$F$15</definedName>
    <definedName name="_VMA3">[1]Calculations!$I$15</definedName>
    <definedName name="_VMA4">[1]Calculations!$L$15</definedName>
    <definedName name="AirVoids1">[1]Calculations!$C$16</definedName>
    <definedName name="AirVoids2">[1]Calculations!$F$16</definedName>
    <definedName name="AirVoids3">[1]Calculations!$I$16</definedName>
    <definedName name="AirVoids4">[1]Calculations!$L$16</definedName>
    <definedName name="AirVoidsAtNmax1">[1]Calculations!$C$24</definedName>
    <definedName name="AirVoidsAtNmax2">[1]Calculations!$F$24</definedName>
    <definedName name="AirVoidsAtNmax3">[1]Calculations!$I$24</definedName>
    <definedName name="AirVoidsAtNmax4">[1]Calculations!$L$24</definedName>
    <definedName name="AREA">[1]Calculations!$C$25</definedName>
    <definedName name="AutoName">'[1]Raw Height Data'!$Q$5</definedName>
    <definedName name="AvgGmb1">[1]Calculations!$C$23</definedName>
    <definedName name="AvgGmb2">[1]Calculations!$F$23</definedName>
    <definedName name="AvgGmb3">[1]Calculations!$I$23</definedName>
    <definedName name="AvgGmb4">[1]Calculations!$L$23</definedName>
    <definedName name="AvgGmm1">[1]Gmm!$C$20</definedName>
    <definedName name="AvgGmm2">[1]Gmm!$F$20</definedName>
    <definedName name="AvgGmm3">[1]Gmm!$I$20</definedName>
    <definedName name="AvgGmm4">[1]Gmm!$L$20</definedName>
    <definedName name="AvgGmmDes1">[1]Calculations!$C$10</definedName>
    <definedName name="AvgGmmDes2">[1]Calculations!$F$10</definedName>
    <definedName name="AvgGmmDes3">[1]Calculations!$I$10</definedName>
    <definedName name="AvgGmmDes4">[1]Calculations!$L$10</definedName>
    <definedName name="AvgGmmIni1">[1]Calculations!$C$7</definedName>
    <definedName name="AvgGmmIni2">[1]Calculations!$F$7</definedName>
    <definedName name="AvgGmmIni3">[1]Calculations!$I$7</definedName>
    <definedName name="AvgGmmIni4">[1]Calculations!$L$7</definedName>
    <definedName name="AvgGmmMax1">[1]Calculations!$C$13</definedName>
    <definedName name="AvgGmmMax2">[1]Calculations!$F$13</definedName>
    <definedName name="AvgGmmMax3">[1]Calculations!$I$13</definedName>
    <definedName name="AvgGmmMax4">[1]Calculations!$L$13</definedName>
    <definedName name="BlendID1">[1]Project!$G$14</definedName>
    <definedName name="BlendID2">[1]Project!$G$15</definedName>
    <definedName name="BlendID3">[1]Project!$G$16</definedName>
    <definedName name="BlendID4">[1]Project!$G$17</definedName>
    <definedName name="CalcNDES">[1]Specs!$O$7</definedName>
    <definedName name="CalcNINI">[1]Specs!$O$6</definedName>
    <definedName name="CalcNMAX">[1]Specs!$O$8</definedName>
    <definedName name="CalculatedGmb">[1]Gmb!$A$2</definedName>
    <definedName name="CalculatedMode">[1]Gmm!$A$2</definedName>
    <definedName name="CompacMode">[1]Calculations!$K$56</definedName>
    <definedName name="CompacTemp">[1]Project!$G$8</definedName>
    <definedName name="Depth">[1]Project!$B$9</definedName>
    <definedName name="Diam">[1]Calculations!$J$51</definedName>
    <definedName name="DiamIndex">[1]Calculations!$K$51</definedName>
    <definedName name="Dust1">'[1]Dust Proportion'!$B$15</definedName>
    <definedName name="Dust2">'[1]Dust Proportion'!$C$15</definedName>
    <definedName name="Dust3">'[1]Dust Proportion'!$D$15</definedName>
    <definedName name="Dust4">'[1]Dust Proportion'!$E$15</definedName>
    <definedName name="DustMax">[1]Specs!$O$28</definedName>
    <definedName name="DustMin">[1]Specs!$O$27</definedName>
    <definedName name="EntryMode">[1]Calculations!$K$55</definedName>
    <definedName name="ESALS">[1]Project!$B$8</definedName>
    <definedName name="EstVFA1">[1]Calculations!$C$19</definedName>
    <definedName name="EstVFA2">[1]Calculations!$F$19</definedName>
    <definedName name="EstVFA3">[1]Calculations!$I$19</definedName>
    <definedName name="EstVFA4">[1]Calculations!$L$19</definedName>
    <definedName name="EstVMA1">[1]Calculations!$C$18</definedName>
    <definedName name="EstVMA2">[1]Calculations!$F$18</definedName>
    <definedName name="EstVMA3">[1]Calculations!$I$18</definedName>
    <definedName name="EstVMA4">[1]Calculations!$L$18</definedName>
    <definedName name="Fines1">'[1]Dust Proportion'!$B$6</definedName>
    <definedName name="Fines2">'[1]Dust Proportion'!$C$6</definedName>
    <definedName name="Fines3">'[1]Dust Proportion'!$D$6</definedName>
    <definedName name="Fines4">'[1]Dust Proportion'!$E$6</definedName>
    <definedName name="GmbMeas11">[1]Gmb!$B$10</definedName>
    <definedName name="GmbMeas12">[1]Gmb!$C$10</definedName>
    <definedName name="GmbMeas13">[1]Gmb!$D$10</definedName>
    <definedName name="GmbMeas21">[1]Gmb!$E$10</definedName>
    <definedName name="GmbMeas22">[1]Gmb!$F$10</definedName>
    <definedName name="GmbMeas23">[1]Gmb!$G$10</definedName>
    <definedName name="GmbMeas32">[1]Gmb!$I$10</definedName>
    <definedName name="GmbMeas33">[1]Gmb!$J$10</definedName>
    <definedName name="GmbMeas41">[1]Gmb!$K$10</definedName>
    <definedName name="GmbMeas42">[1]Gmb!$L$10</definedName>
    <definedName name="GmbMeas43">[1]Gmb!$M$10</definedName>
    <definedName name="GmmIni1">[1]Calculations!$C$20</definedName>
    <definedName name="GmmIni2">[1]Calculations!$F$20</definedName>
    <definedName name="GmmIni3">[1]Calculations!$I$20</definedName>
    <definedName name="GmmIni4">[1]Calculations!$L$20</definedName>
    <definedName name="GmmMax1">[1]Calculations!$C$21</definedName>
    <definedName name="GmmMax2">[1]Calculations!$F$21</definedName>
    <definedName name="GmmMax3">[1]Calculations!$I$21</definedName>
    <definedName name="GmmMax4">[1]Calculations!$L$21</definedName>
    <definedName name="Grade">[1]Project!$G$7</definedName>
    <definedName name="Mass11">[1]Gmb!$B$6</definedName>
    <definedName name="Mass12">[1]Gmb!$C$6</definedName>
    <definedName name="Mass13">[1]Gmb!$D$6</definedName>
    <definedName name="Mass21">[1]Gmb!$E$6</definedName>
    <definedName name="Mass22">[1]Gmb!$F$6</definedName>
    <definedName name="Mass23">[1]Gmb!$G$6</definedName>
    <definedName name="Mass31">[1]Gmb!$H$6</definedName>
    <definedName name="Mass32">[1]Gmb!$I$6</definedName>
    <definedName name="Mass41">[1]Gmb!$K$6</definedName>
    <definedName name="Mass42">[1]Gmb!$L$6</definedName>
    <definedName name="Mass43">[1]Gmb!$M$6</definedName>
    <definedName name="MixTemp">[1]Project!$G$9</definedName>
    <definedName name="NDES">[1]Specs!$O$13</definedName>
    <definedName name="NdesLim">[1]Specs!$O$19</definedName>
    <definedName name="NINI">[1]Specs!$O$12</definedName>
    <definedName name="NiniLim">[1]Specs!$O$18</definedName>
    <definedName name="NMAX">[1]Specs!$O$14</definedName>
    <definedName name="NmaxLim">[1]Specs!$O$20</definedName>
    <definedName name="PbEst1">[1]Calculations!$C$22</definedName>
    <definedName name="PbEst2">[1]Calculations!$F$22</definedName>
    <definedName name="PbEst3">[1]Calculations!$I$22</definedName>
    <definedName name="PbEst4">[1]Calculations!$L$22</definedName>
    <definedName name="PosLogo2">[1]Pictures!$G$1:$J$6</definedName>
    <definedName name="ProjectDate">[1]Project!$B$5</definedName>
    <definedName name="ProjectDescription">[1]Project!$B$3</definedName>
    <definedName name="Sieve">[1]Calculations!$K$47</definedName>
    <definedName name="SieveIndex">[1]Calculations!$J$47</definedName>
    <definedName name="Sieves">[1]Calculations!$J$42:$K$46</definedName>
    <definedName name="SpecsRange">[1]Specs!$C$8:$I$11,[1]Specs!$C$21:$K$24,[1]Specs!$D$31:$D$36,[1]Specs!$G$31,[1]Specs!$G$32,[1]Specs!$G$36</definedName>
    <definedName name="Technician">[1]Project!$B$4</definedName>
    <definedName name="Temperature">[1]Project!$G$10</definedName>
    <definedName name="TrialType">[1]Calculations!$K$53</definedName>
    <definedName name="UserGmm1">[1]Gmm!$C$13</definedName>
    <definedName name="UserGmm2">[1]Gmm!$F$13</definedName>
    <definedName name="UserGmm3">[1]Gmm!$I$13</definedName>
    <definedName name="UserGmm4">[1]Gmm!$L$13</definedName>
    <definedName name="UserNDES">[1]Project!$C$15</definedName>
    <definedName name="UserNINI">[1]Project!$C$14</definedName>
    <definedName name="UserNMAX">[1]Project!$C$16</definedName>
    <definedName name="VAMin">[1]Specs!$O$31</definedName>
    <definedName name="VFAMax">[1]Specs!$O$23</definedName>
    <definedName name="VFAMin">[1]Specs!$O$22</definedName>
    <definedName name="VMAMin">[1]Specs!$O$25</definedName>
    <definedName name="WorkbookName">[1]Project!$B$2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7" l="1"/>
  <c r="H35" i="7"/>
  <c r="H34" i="7"/>
  <c r="I35" i="9"/>
  <c r="I34" i="9"/>
  <c r="H32" i="9"/>
  <c r="I32" i="9"/>
  <c r="H31" i="9"/>
  <c r="I31" i="9"/>
  <c r="I32" i="5"/>
  <c r="N17" i="10"/>
  <c r="K17" i="10"/>
  <c r="J17" i="10"/>
  <c r="K16" i="10"/>
  <c r="N16" i="10"/>
  <c r="J16" i="10"/>
  <c r="N8" i="10"/>
  <c r="K8" i="10"/>
  <c r="J8" i="10"/>
  <c r="N7" i="10"/>
  <c r="K7" i="10"/>
  <c r="J7" i="10"/>
  <c r="M8" i="10" l="1"/>
  <c r="M7" i="10"/>
  <c r="H35" i="9"/>
  <c r="M17" i="10" s="1"/>
  <c r="H34" i="9"/>
  <c r="M16" i="10" s="1"/>
  <c r="I29" i="9"/>
  <c r="H29" i="9"/>
  <c r="H28" i="9"/>
  <c r="H26" i="9"/>
  <c r="H27" i="9"/>
  <c r="H25" i="9"/>
  <c r="H27" i="7"/>
  <c r="I27" i="7"/>
  <c r="I35" i="5" l="1"/>
  <c r="I34" i="5"/>
  <c r="H35" i="5"/>
  <c r="H34" i="5"/>
  <c r="I35" i="6"/>
  <c r="I34" i="6"/>
  <c r="H35" i="6"/>
  <c r="H34" i="6"/>
  <c r="G32" i="9" l="1"/>
  <c r="G31" i="9"/>
  <c r="G30" i="9"/>
  <c r="H30" i="9" s="1"/>
  <c r="I30" i="9" s="1"/>
  <c r="G29" i="9"/>
  <c r="G28" i="9"/>
  <c r="I28" i="9" s="1"/>
  <c r="G27" i="9"/>
  <c r="G26" i="9"/>
  <c r="I26" i="9" s="1"/>
  <c r="G25" i="9"/>
  <c r="Q20" i="9"/>
  <c r="L20" i="9"/>
  <c r="G20" i="9"/>
  <c r="Q19" i="9"/>
  <c r="L19" i="9"/>
  <c r="G19" i="9"/>
  <c r="Q18" i="9"/>
  <c r="L18" i="9"/>
  <c r="G18" i="9"/>
  <c r="Q17" i="9"/>
  <c r="L17" i="9"/>
  <c r="G17" i="9"/>
  <c r="Q16" i="9"/>
  <c r="L16" i="9"/>
  <c r="G16" i="9"/>
  <c r="Q15" i="9"/>
  <c r="L15" i="9"/>
  <c r="G15" i="9"/>
  <c r="Q14" i="9"/>
  <c r="L14" i="9"/>
  <c r="G14" i="9"/>
  <c r="Q13" i="9"/>
  <c r="L13" i="9"/>
  <c r="G13" i="9"/>
  <c r="G32" i="8"/>
  <c r="H32" i="8" s="1"/>
  <c r="G31" i="8"/>
  <c r="H31" i="8" s="1"/>
  <c r="I31" i="8" s="1"/>
  <c r="G30" i="8"/>
  <c r="H30" i="8" s="1"/>
  <c r="I30" i="8" s="1"/>
  <c r="G29" i="8"/>
  <c r="H29" i="8" s="1"/>
  <c r="I29" i="8" s="1"/>
  <c r="G28" i="8"/>
  <c r="H28" i="8" s="1"/>
  <c r="I28" i="8" s="1"/>
  <c r="G27" i="8"/>
  <c r="H27" i="8" s="1"/>
  <c r="I27" i="8" s="1"/>
  <c r="G26" i="8"/>
  <c r="H26" i="8" s="1"/>
  <c r="I26" i="8" s="1"/>
  <c r="G25" i="8"/>
  <c r="H25" i="8" s="1"/>
  <c r="Q20" i="8"/>
  <c r="L20" i="8"/>
  <c r="G20" i="8"/>
  <c r="Q19" i="8"/>
  <c r="L19" i="8"/>
  <c r="G19" i="8"/>
  <c r="Q18" i="8"/>
  <c r="L18" i="8"/>
  <c r="G18" i="8"/>
  <c r="Q17" i="8"/>
  <c r="L17" i="8"/>
  <c r="G17" i="8"/>
  <c r="Q16" i="8"/>
  <c r="L16" i="8"/>
  <c r="G16" i="8"/>
  <c r="Q15" i="8"/>
  <c r="L15" i="8"/>
  <c r="G15" i="8"/>
  <c r="Q14" i="8"/>
  <c r="L14" i="8"/>
  <c r="G14" i="8"/>
  <c r="Q13" i="8"/>
  <c r="L13" i="8"/>
  <c r="G13" i="8"/>
  <c r="G32" i="7"/>
  <c r="H32" i="7" s="1"/>
  <c r="I32" i="7" s="1"/>
  <c r="G31" i="7"/>
  <c r="H31" i="7" s="1"/>
  <c r="I31" i="7" s="1"/>
  <c r="G30" i="7"/>
  <c r="H30" i="7" s="1"/>
  <c r="G29" i="7"/>
  <c r="H29" i="7" s="1"/>
  <c r="I29" i="7" s="1"/>
  <c r="G28" i="7"/>
  <c r="H28" i="7" s="1"/>
  <c r="I28" i="7" s="1"/>
  <c r="G27" i="7"/>
  <c r="G26" i="7"/>
  <c r="H26" i="7" s="1"/>
  <c r="I26" i="7" s="1"/>
  <c r="G25" i="7"/>
  <c r="H25" i="7" s="1"/>
  <c r="Q20" i="7"/>
  <c r="L20" i="7"/>
  <c r="G20" i="7"/>
  <c r="Q19" i="7"/>
  <c r="L19" i="7"/>
  <c r="G19" i="7"/>
  <c r="Q18" i="7"/>
  <c r="L18" i="7"/>
  <c r="G18" i="7"/>
  <c r="Q17" i="7"/>
  <c r="L17" i="7"/>
  <c r="G17" i="7"/>
  <c r="Q16" i="7"/>
  <c r="L16" i="7"/>
  <c r="G16" i="7"/>
  <c r="Q15" i="7"/>
  <c r="L15" i="7"/>
  <c r="G15" i="7"/>
  <c r="Q14" i="7"/>
  <c r="L14" i="7"/>
  <c r="G14" i="7"/>
  <c r="Q13" i="7"/>
  <c r="L13" i="7"/>
  <c r="G13" i="7"/>
  <c r="I30" i="7" l="1"/>
  <c r="L17" i="10"/>
  <c r="L16" i="10"/>
  <c r="I32" i="8"/>
  <c r="H35" i="8"/>
  <c r="H34" i="8"/>
  <c r="I27" i="9"/>
  <c r="I25" i="9"/>
  <c r="I25" i="8"/>
  <c r="I25" i="7"/>
  <c r="G32" i="6"/>
  <c r="H32" i="6" s="1"/>
  <c r="I32" i="6" s="1"/>
  <c r="G31" i="6"/>
  <c r="H31" i="6" s="1"/>
  <c r="I31" i="6" s="1"/>
  <c r="G30" i="6"/>
  <c r="H30" i="6" s="1"/>
  <c r="I30" i="6" s="1"/>
  <c r="G29" i="6"/>
  <c r="H29" i="6" s="1"/>
  <c r="I29" i="6" s="1"/>
  <c r="G28" i="6"/>
  <c r="H28" i="6" s="1"/>
  <c r="I28" i="6" s="1"/>
  <c r="G27" i="6"/>
  <c r="H27" i="6" s="1"/>
  <c r="I27" i="6" s="1"/>
  <c r="G26" i="6"/>
  <c r="H26" i="6" s="1"/>
  <c r="I26" i="6" s="1"/>
  <c r="G25" i="6"/>
  <c r="H25" i="6" s="1"/>
  <c r="Q20" i="6"/>
  <c r="L20" i="6"/>
  <c r="G20" i="6"/>
  <c r="Q19" i="6"/>
  <c r="L19" i="6"/>
  <c r="G19" i="6"/>
  <c r="Q18" i="6"/>
  <c r="L18" i="6"/>
  <c r="G18" i="6"/>
  <c r="Q17" i="6"/>
  <c r="L17" i="6"/>
  <c r="G17" i="6"/>
  <c r="Q16" i="6"/>
  <c r="L16" i="6"/>
  <c r="G16" i="6"/>
  <c r="Q15" i="6"/>
  <c r="L15" i="6"/>
  <c r="G15" i="6"/>
  <c r="Q14" i="6"/>
  <c r="L14" i="6"/>
  <c r="G14" i="6"/>
  <c r="Q13" i="6"/>
  <c r="L13" i="6"/>
  <c r="G13" i="6"/>
  <c r="Q20" i="5"/>
  <c r="L20" i="5"/>
  <c r="G20" i="5"/>
  <c r="G32" i="5"/>
  <c r="H32" i="5" s="1"/>
  <c r="Q14" i="5"/>
  <c r="Q15" i="5"/>
  <c r="Q16" i="5"/>
  <c r="Q17" i="5"/>
  <c r="Q18" i="5"/>
  <c r="Q19" i="5"/>
  <c r="L14" i="5"/>
  <c r="L15" i="5"/>
  <c r="L16" i="5"/>
  <c r="L17" i="5"/>
  <c r="L18" i="5"/>
  <c r="L19" i="5"/>
  <c r="G14" i="5"/>
  <c r="G15" i="5"/>
  <c r="G16" i="5"/>
  <c r="G17" i="5"/>
  <c r="G18" i="5"/>
  <c r="G19" i="5"/>
  <c r="G26" i="5"/>
  <c r="G27" i="5"/>
  <c r="G28" i="5"/>
  <c r="G29" i="5"/>
  <c r="G30" i="5"/>
  <c r="G31" i="5"/>
  <c r="G25" i="5"/>
  <c r="Q13" i="5"/>
  <c r="L13" i="5"/>
  <c r="G13" i="5"/>
  <c r="I35" i="7" l="1"/>
  <c r="L8" i="10" s="1"/>
  <c r="L7" i="10"/>
  <c r="I34" i="8"/>
  <c r="I35" i="8"/>
  <c r="I25" i="6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l="1"/>
</calcChain>
</file>

<file path=xl/sharedStrings.xml><?xml version="1.0" encoding="utf-8"?>
<sst xmlns="http://schemas.openxmlformats.org/spreadsheetml/2006/main" count="295" uniqueCount="90">
  <si>
    <t>Media</t>
  </si>
  <si>
    <t>Dev. Std</t>
  </si>
  <si>
    <t>D</t>
  </si>
  <si>
    <t>h</t>
  </si>
  <si>
    <t xml:space="preserve"> [mm]</t>
  </si>
  <si>
    <t>[%]</t>
  </si>
  <si>
    <r>
      <t>ρ</t>
    </r>
    <r>
      <rPr>
        <b/>
        <vertAlign val="subscript"/>
        <sz val="11"/>
        <color theme="1"/>
        <rFont val="Aptos Narrow"/>
        <family val="2"/>
      </rPr>
      <t>M</t>
    </r>
    <r>
      <rPr>
        <b/>
        <sz val="11"/>
        <color theme="1"/>
        <rFont val="Aptos Narrow"/>
        <family val="2"/>
      </rPr>
      <t xml:space="preserve"> </t>
    </r>
  </si>
  <si>
    <r>
      <t>[Mg/m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 xml:space="preserve">] </t>
    </r>
  </si>
  <si>
    <r>
      <t>m</t>
    </r>
    <r>
      <rPr>
        <b/>
        <vertAlign val="subscript"/>
        <sz val="11"/>
        <color theme="1"/>
        <rFont val="Aptos Narrow"/>
        <family val="2"/>
        <scheme val="minor"/>
      </rPr>
      <t>1</t>
    </r>
    <r>
      <rPr>
        <b/>
        <sz val="11"/>
        <color theme="1"/>
        <rFont val="Aptos Narrow"/>
        <family val="2"/>
        <scheme val="minor"/>
      </rPr>
      <t xml:space="preserve"> [g]</t>
    </r>
  </si>
  <si>
    <r>
      <t>m</t>
    </r>
    <r>
      <rPr>
        <b/>
        <vertAlign val="sub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 xml:space="preserve"> [g]</t>
    </r>
  </si>
  <si>
    <r>
      <t>m</t>
    </r>
    <r>
      <rPr>
        <b/>
        <vertAlign val="sub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 xml:space="preserve"> [g]</t>
    </r>
  </si>
  <si>
    <r>
      <t>T</t>
    </r>
    <r>
      <rPr>
        <b/>
        <vertAlign val="subscript"/>
        <sz val="11"/>
        <color theme="1"/>
        <rFont val="Aptos Narrow"/>
        <family val="2"/>
        <scheme val="minor"/>
      </rPr>
      <t>w</t>
    </r>
    <r>
      <rPr>
        <b/>
        <sz val="11"/>
        <color theme="1"/>
        <rFont val="Aptos Narrow"/>
        <family val="2"/>
        <scheme val="minor"/>
      </rPr>
      <t xml:space="preserve"> [°C]</t>
    </r>
  </si>
  <si>
    <r>
      <t>ρ</t>
    </r>
    <r>
      <rPr>
        <b/>
        <vertAlign val="subscript"/>
        <sz val="11"/>
        <color theme="1"/>
        <rFont val="Aptos Narrow"/>
        <family val="2"/>
      </rPr>
      <t xml:space="preserve">w </t>
    </r>
    <r>
      <rPr>
        <b/>
        <sz val="11"/>
        <color theme="1"/>
        <rFont val="Aptos Narrow"/>
        <family val="2"/>
      </rPr>
      <t xml:space="preserve"> [Mg/m</t>
    </r>
    <r>
      <rPr>
        <b/>
        <vertAlign val="superscript"/>
        <sz val="11"/>
        <color theme="1"/>
        <rFont val="Aptos Narrow"/>
        <family val="2"/>
      </rPr>
      <t>3</t>
    </r>
    <r>
      <rPr>
        <b/>
        <sz val="11"/>
        <color theme="1"/>
        <rFont val="Aptos Narrow"/>
        <family val="2"/>
      </rPr>
      <t>]</t>
    </r>
  </si>
  <si>
    <r>
      <t>ρ</t>
    </r>
    <r>
      <rPr>
        <b/>
        <vertAlign val="subscript"/>
        <sz val="11"/>
        <color theme="1"/>
        <rFont val="Aptos Narrow"/>
        <family val="2"/>
      </rPr>
      <t>SSD</t>
    </r>
    <r>
      <rPr>
        <b/>
        <sz val="11"/>
        <color theme="1"/>
        <rFont val="Aptos Narrow"/>
        <family val="2"/>
      </rPr>
      <t xml:space="preserve"> [Mg/m</t>
    </r>
    <r>
      <rPr>
        <b/>
        <vertAlign val="superscript"/>
        <sz val="11"/>
        <color theme="1"/>
        <rFont val="Aptos Narrow"/>
        <family val="2"/>
      </rPr>
      <t>3</t>
    </r>
    <r>
      <rPr>
        <b/>
        <sz val="11"/>
        <color theme="1"/>
        <rFont val="Aptos Narrow"/>
        <family val="2"/>
      </rPr>
      <t>]</t>
    </r>
  </si>
  <si>
    <t>Provino</t>
  </si>
  <si>
    <t>ACR SP2_20</t>
  </si>
  <si>
    <t>A1-PR</t>
  </si>
  <si>
    <t>A2-PR</t>
  </si>
  <si>
    <t>A3-PR</t>
  </si>
  <si>
    <t>A4-PR</t>
  </si>
  <si>
    <t>A5-PR</t>
  </si>
  <si>
    <t>A6-PR</t>
  </si>
  <si>
    <t>A7-PR</t>
  </si>
  <si>
    <r>
      <t>v</t>
    </r>
    <r>
      <rPr>
        <b/>
        <vertAlign val="subscript"/>
        <sz val="11"/>
        <color theme="1"/>
        <rFont val="Aptos Narrow"/>
        <family val="2"/>
      </rPr>
      <t xml:space="preserve">ssd </t>
    </r>
    <r>
      <rPr>
        <b/>
        <sz val="11"/>
        <color theme="1"/>
        <rFont val="Aptos Narrow"/>
        <family val="2"/>
      </rPr>
      <t xml:space="preserve"> [%]</t>
    </r>
  </si>
  <si>
    <t>Bulk Density (EN 12697-6)</t>
  </si>
  <si>
    <t>Specimen Dimensions (EN 12697-29)</t>
  </si>
  <si>
    <r>
      <t>L</t>
    </r>
    <r>
      <rPr>
        <b/>
        <vertAlign val="subscript"/>
        <sz val="11"/>
        <color theme="1"/>
        <rFont val="Aptos Narrow"/>
        <family val="2"/>
        <scheme val="minor"/>
      </rPr>
      <t xml:space="preserve">1 </t>
    </r>
    <r>
      <rPr>
        <b/>
        <sz val="11"/>
        <color theme="1"/>
        <rFont val="Aptos Narrow"/>
        <family val="2"/>
        <scheme val="minor"/>
      </rPr>
      <t>[mm]</t>
    </r>
  </si>
  <si>
    <r>
      <t>L</t>
    </r>
    <r>
      <rPr>
        <b/>
        <vertAlign val="sub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</si>
  <si>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L</t>
    </r>
    <r>
      <rPr>
        <b/>
        <vertAlign val="sub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</si>
  <si>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L</t>
    </r>
    <r>
      <rPr>
        <b/>
        <vertAlign val="subscript"/>
        <sz val="11"/>
        <color theme="1"/>
        <rFont val="Aptos Narrow"/>
        <family val="2"/>
        <scheme val="minor"/>
      </rPr>
      <t>4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</si>
  <si>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L</t>
    </r>
    <r>
      <rPr>
        <b/>
        <vertAlign val="subscript"/>
        <sz val="11"/>
        <color theme="1"/>
        <rFont val="Aptos Narrow"/>
        <family val="2"/>
        <scheme val="minor"/>
      </rPr>
      <t>AVG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</si>
  <si>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1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</si>
  <si>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</si>
  <si>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</si>
  <si>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4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</si>
  <si>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AVG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</si>
  <si>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D</t>
    </r>
    <r>
      <rPr>
        <b/>
        <vertAlign val="subscript"/>
        <sz val="11"/>
        <color theme="1"/>
        <rFont val="Aptos Narrow"/>
        <family val="2"/>
        <scheme val="minor"/>
      </rPr>
      <t>1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</si>
  <si>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D</t>
    </r>
    <r>
      <rPr>
        <b/>
        <vertAlign val="sub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</si>
  <si>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D</t>
    </r>
    <r>
      <rPr>
        <b/>
        <vertAlign val="sub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</si>
  <si>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D</t>
    </r>
    <r>
      <rPr>
        <b/>
        <vertAlign val="subscript"/>
        <sz val="11"/>
        <color theme="1"/>
        <rFont val="Aptos Narrow"/>
        <family val="2"/>
        <scheme val="minor"/>
      </rPr>
      <t>AVG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</si>
  <si>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v</t>
    </r>
    <r>
      <rPr>
        <b/>
        <vertAlign val="subscript"/>
        <sz val="11"/>
        <color theme="1"/>
        <rFont val="Aptos Narrow"/>
        <family val="2"/>
      </rPr>
      <t>geo</t>
    </r>
  </si>
  <si>
    <t>[mm]</t>
  </si>
  <si>
    <r>
      <t>L</t>
    </r>
    <r>
      <rPr>
        <b/>
        <vertAlign val="subscript"/>
        <sz val="11"/>
        <color theme="1"/>
        <rFont val="Aptos Narrow"/>
        <family val="2"/>
        <scheme val="minor"/>
      </rPr>
      <t>eff</t>
    </r>
  </si>
  <si>
    <t>A8-PR</t>
  </si>
  <si>
    <t>ACR PMB_50</t>
  </si>
  <si>
    <t>D1-PR</t>
  </si>
  <si>
    <t>D2-PR</t>
  </si>
  <si>
    <t>D3-PR</t>
  </si>
  <si>
    <t>D4-PR</t>
  </si>
  <si>
    <t>D5-PR</t>
  </si>
  <si>
    <t>D6-PR</t>
  </si>
  <si>
    <t>D7-PR</t>
  </si>
  <si>
    <t>D8-PR</t>
  </si>
  <si>
    <t>ACR REF_20</t>
  </si>
  <si>
    <t>E1-PR</t>
  </si>
  <si>
    <t>E2-PR</t>
  </si>
  <si>
    <t>E3-PR</t>
  </si>
  <si>
    <t>E4-PR</t>
  </si>
  <si>
    <t>E5-PR</t>
  </si>
  <si>
    <t>E6-PR</t>
  </si>
  <si>
    <t>E7-PR</t>
  </si>
  <si>
    <t>E8-PR</t>
  </si>
  <si>
    <t>B1-PR</t>
  </si>
  <si>
    <t>B2-PR</t>
  </si>
  <si>
    <t>B3-PR</t>
  </si>
  <si>
    <t>B4-PR</t>
  </si>
  <si>
    <t>B5-PR</t>
  </si>
  <si>
    <t>B6-PR</t>
  </si>
  <si>
    <t>B7-PR</t>
  </si>
  <si>
    <t>B8-PR</t>
  </si>
  <si>
    <t>ACR PMB_20</t>
  </si>
  <si>
    <t>ACR SP2_50</t>
  </si>
  <si>
    <t>C1-PR</t>
  </si>
  <si>
    <t>C2-PR</t>
  </si>
  <si>
    <t>C3-PR</t>
  </si>
  <si>
    <t>C4-PR</t>
  </si>
  <si>
    <t>C5-PR</t>
  </si>
  <si>
    <t>C6-PR</t>
  </si>
  <si>
    <t>C7-PR</t>
  </si>
  <si>
    <t>C8-PR</t>
  </si>
  <si>
    <t>PmB_20</t>
  </si>
  <si>
    <t>Sp_20</t>
  </si>
  <si>
    <t>Ref_20</t>
  </si>
  <si>
    <t>PmB_50</t>
  </si>
  <si>
    <t>Sp_50</t>
  </si>
  <si>
    <t>Mix</t>
  </si>
  <si>
    <t>Dev Std</t>
  </si>
  <si>
    <t>PR</t>
  </si>
  <si>
    <r>
      <t>v</t>
    </r>
    <r>
      <rPr>
        <b/>
        <vertAlign val="subscript"/>
        <sz val="11"/>
        <color theme="1"/>
        <rFont val="Times New Roman"/>
        <family val="1"/>
      </rPr>
      <t>ssd</t>
    </r>
    <r>
      <rPr>
        <b/>
        <sz val="11"/>
        <color theme="1"/>
        <rFont val="Times New Roman"/>
        <family val="1"/>
      </rPr>
      <t xml:space="preserve"> [%]</t>
    </r>
  </si>
  <si>
    <r>
      <t>ρ</t>
    </r>
    <r>
      <rPr>
        <b/>
        <vertAlign val="subscript"/>
        <sz val="11"/>
        <color theme="1"/>
        <rFont val="Times New Roman"/>
        <family val="1"/>
      </rPr>
      <t>ssd</t>
    </r>
    <r>
      <rPr>
        <b/>
        <sz val="11"/>
        <color theme="1"/>
        <rFont val="Times New Roman"/>
        <family val="1"/>
      </rPr>
      <t xml:space="preserve"> [Mg/m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</si>
</sst>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&quot;$&quot;#,##0_);[Red]\(&quot;$&quot;#,##0\)"/>
    <numFmt numFmtId="169" formatCode="&quot;$&quot;#,##0.00_);[Red]\(&quot;$&quot;#,##0.00\)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vertAlign val="subscript"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b/>
      <sz val="11"/>
      <color theme="1"/>
      <name val="Aptos Narrow"/>
      <family val="2"/>
    </font>
    <font>
      <b/>
      <vertAlign val="subscript"/>
      <sz val="11"/>
      <color theme="1"/>
      <name val="Aptos Narrow"/>
      <family val="2"/>
    </font>
    <font>
      <b/>
      <vertAlign val="superscript"/>
      <sz val="11"/>
      <color theme="1"/>
      <name val="Aptos Narrow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32"/>
      <name val="Arial"/>
      <family val="2"/>
    </font>
    <font>
      <b/>
      <i/>
      <sz val="10"/>
      <color indexed="23"/>
      <name val="Arial"/>
      <family val="2"/>
    </font>
    <font>
      <sz val="10"/>
      <color indexed="22"/>
      <name val="Arial"/>
      <family val="2"/>
    </font>
    <font>
      <b/>
      <sz val="10"/>
      <color indexed="18"/>
      <name val="Arial"/>
      <family val="2"/>
    </font>
    <font>
      <sz val="10"/>
      <color indexed="16"/>
      <name val="Arial"/>
      <family val="2"/>
    </font>
    <font>
      <sz val="10"/>
      <color indexed="23"/>
      <name val="Arial"/>
      <family val="2"/>
    </font>
    <font>
      <sz val="10"/>
      <color indexed="9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23"/>
      </left>
      <right style="dotted">
        <color indexed="23"/>
      </right>
      <top style="dotted">
        <color indexed="23"/>
      </top>
      <bottom style="dotted">
        <color indexed="2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3" fillId="0" borderId="0"/>
    <xf numFmtId="0" fontId="1" fillId="0" borderId="0"/>
    <xf numFmtId="0" fontId="3" fillId="0" borderId="0"/>
    <xf numFmtId="38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" fontId="13" fillId="5" borderId="2" applyBorder="0">
      <alignment horizontal="right"/>
    </xf>
    <xf numFmtId="49" fontId="3" fillId="5" borderId="2" applyNumberFormat="0" applyFill="0">
      <alignment horizontal="center"/>
    </xf>
    <xf numFmtId="0" fontId="18" fillId="0" borderId="0" applyNumberFormat="0" applyBorder="0" applyAlignment="0">
      <alignment horizontal="centerContinuous"/>
      <protection hidden="1"/>
    </xf>
    <xf numFmtId="164" fontId="15" fillId="0" borderId="2" applyNumberFormat="0" applyBorder="0" applyProtection="0">
      <alignment horizontal="right"/>
      <protection locked="0"/>
    </xf>
    <xf numFmtId="164" fontId="12" fillId="0" borderId="2" applyNumberFormat="0">
      <alignment horizontal="right"/>
      <protection locked="0"/>
    </xf>
    <xf numFmtId="49" fontId="14" fillId="5" borderId="0" applyNumberFormat="0">
      <alignment horizontal="right"/>
    </xf>
    <xf numFmtId="0" fontId="3" fillId="0" borderId="0"/>
    <xf numFmtId="1" fontId="11" fillId="6" borderId="2" applyNumberFormat="0" applyBorder="0">
      <alignment horizontal="right"/>
    </xf>
    <xf numFmtId="164" fontId="11" fillId="6" borderId="2" applyNumberFormat="0">
      <alignment horizontal="right"/>
    </xf>
    <xf numFmtId="0" fontId="16" fillId="6" borderId="0" applyNumberFormat="0" applyBorder="0">
      <alignment horizontal="right"/>
    </xf>
    <xf numFmtId="0" fontId="17" fillId="0" borderId="18" applyNumberFormat="0" applyAlignment="0"/>
    <xf numFmtId="0" fontId="10" fillId="0" borderId="0" applyNumberFormat="0" applyBorder="0" applyAlignment="0">
      <alignment horizontal="centerContinuous"/>
      <protection locked="0"/>
    </xf>
    <xf numFmtId="1" fontId="15" fillId="0" borderId="2">
      <alignment horizontal="right"/>
      <protection locked="0"/>
    </xf>
    <xf numFmtId="49" fontId="3" fillId="5" borderId="0">
      <alignment horizontal="right"/>
    </xf>
    <xf numFmtId="164" fontId="3" fillId="5" borderId="2">
      <alignment horizontal="center"/>
    </xf>
  </cellStyleXfs>
  <cellXfs count="100">
    <xf numFmtId="0" fontId="0" fillId="0" borderId="0" xfId="0"/>
    <xf numFmtId="164" fontId="0" fillId="0" borderId="2" xfId="0" applyNumberForma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2" fillId="8" borderId="1" xfId="0" applyFont="1" applyFill="1" applyBorder="1"/>
    <xf numFmtId="0" fontId="2" fillId="9" borderId="14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0" fillId="10" borderId="6" xfId="0" applyNumberFormat="1" applyFill="1" applyBorder="1" applyAlignment="1">
      <alignment horizontal="center" vertical="center"/>
    </xf>
    <xf numFmtId="164" fontId="0" fillId="10" borderId="10" xfId="0" applyNumberFormat="1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164" fontId="0" fillId="10" borderId="29" xfId="0" applyNumberFormat="1" applyFill="1" applyBorder="1" applyAlignment="1">
      <alignment horizontal="center" vertical="center"/>
    </xf>
    <xf numFmtId="164" fontId="0" fillId="10" borderId="30" xfId="0" applyNumberFormat="1" applyFill="1" applyBorder="1" applyAlignment="1">
      <alignment horizontal="center" vertical="center"/>
    </xf>
    <xf numFmtId="164" fontId="0" fillId="10" borderId="31" xfId="0" applyNumberFormat="1" applyFill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10" borderId="34" xfId="0" applyNumberForma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164" fontId="0" fillId="10" borderId="2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9" fillId="0" borderId="0" xfId="0" applyFont="1"/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2" fontId="19" fillId="0" borderId="40" xfId="0" applyNumberFormat="1" applyFont="1" applyBorder="1" applyAlignment="1">
      <alignment horizontal="center" vertical="center"/>
    </xf>
    <xf numFmtId="165" fontId="19" fillId="0" borderId="38" xfId="0" applyNumberFormat="1" applyFont="1" applyBorder="1" applyAlignment="1">
      <alignment horizontal="center" vertical="center"/>
    </xf>
    <xf numFmtId="165" fontId="19" fillId="0" borderId="4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</cellXfs>
  <cellStyles count="23">
    <cellStyle name="Comma [0]_%Air Voids vs %AC" xfId="4" xr:uid="{291E4030-AA23-40BA-BD4E-4DF70C78B47E}"/>
    <cellStyle name="Comma_%Air Voids vs %AC" xfId="5" xr:uid="{E4189FE3-08E0-466E-AB39-D9293D3F99BB}"/>
    <cellStyle name="Currency [0]_%Air Voids vs %AC" xfId="6" xr:uid="{0C398629-0AB8-4078-A357-3E784D690D4E}"/>
    <cellStyle name="Currency_%Air Voids vs %AC" xfId="7" xr:uid="{17492D02-273B-45D0-9F6C-60CB76E29701}"/>
    <cellStyle name="Disabled Cells" xfId="8" xr:uid="{11B6E2CA-1B86-46E9-9956-1E9332D12E98}"/>
    <cellStyle name="Heading Text" xfId="9" xr:uid="{17299E54-B034-4778-8D47-74F1FAB90591}"/>
    <cellStyle name="HiddenTable" xfId="10" xr:uid="{C57D002C-DAE0-4586-9CB1-5B6C18227FF6}"/>
    <cellStyle name="Input Cells" xfId="11" xr:uid="{5AB23DC5-BAB4-4C1B-9B96-41B6C88EA1DC}"/>
    <cellStyle name="Input Cells with borders" xfId="12" xr:uid="{FD7F4A39-FE93-49D2-A7CD-190AFF0434EB}"/>
    <cellStyle name="Invisible" xfId="13" xr:uid="{9B30C935-6FE5-4639-95ED-BBF924247253}"/>
    <cellStyle name="NLabelCell" xfId="14" xr:uid="{9CC500D0-4374-48EA-9901-E6B499BECB34}"/>
    <cellStyle name="Normale" xfId="0" builtinId="0"/>
    <cellStyle name="Normale 2" xfId="1" xr:uid="{E7A116E0-6F9E-4F45-B763-B14D964FBE48}"/>
    <cellStyle name="Normale 3" xfId="3" xr:uid="{6F1572B2-A5D6-44BF-AAB8-EE4767E1F8B3}"/>
    <cellStyle name="Normale 7" xfId="2" xr:uid="{98EBC534-5860-42C1-BA95-F3A53878AE70}"/>
    <cellStyle name="Output Cells" xfId="15" xr:uid="{198153EF-27C1-4436-BAA3-4DA2C7C4B123}"/>
    <cellStyle name="Output Cells with borders" xfId="16" xr:uid="{CB8CB69C-A3B1-4BC8-861E-F9770C2E958E}"/>
    <cellStyle name="Report Output Cells" xfId="17" xr:uid="{0C157795-6DE9-4274-BDD7-2717C260A67D}"/>
    <cellStyle name="Semi-Hidden" xfId="18" xr:uid="{2056141F-62F5-4784-BD41-D7E07BA853F8}"/>
    <cellStyle name="UnhiddenTable" xfId="19" xr:uid="{E7ECB3A0-6608-4E6D-BD77-D2856D39BC2F}"/>
    <cellStyle name="Unlocked Input Cells" xfId="20" xr:uid="{8DF8FA46-BF72-4FA5-B36F-EF69D5B717B6}"/>
    <cellStyle name="Visible Text" xfId="21" xr:uid="{C0C75609-88FF-4053-B3C1-7B47BD818C14}"/>
    <cellStyle name="Visible Text with borders" xfId="22" xr:uid="{3F150CEF-715D-48E7-8AA7-0D042B49968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Voids</a:t>
            </a:r>
            <a:r>
              <a:rPr lang="it-IT" baseline="0"/>
              <a:t> (PR)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Dati_aggregati_per_miscela!$H$7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Dati_aggregati_per_miscela!$J$8:$N$8</c:f>
                <c:numCache>
                  <c:formatCode>General</c:formatCode>
                  <c:ptCount val="5"/>
                  <c:pt idx="0">
                    <c:v>0.6161623965946802</c:v>
                  </c:pt>
                  <c:pt idx="1">
                    <c:v>0.22234811691563902</c:v>
                  </c:pt>
                  <c:pt idx="2">
                    <c:v>0.26527075781415405</c:v>
                  </c:pt>
                  <c:pt idx="3">
                    <c:v>0.54129743752868542</c:v>
                  </c:pt>
                  <c:pt idx="4">
                    <c:v>0.22338434622581527</c:v>
                  </c:pt>
                </c:numCache>
              </c:numRef>
            </c:plus>
            <c:minus>
              <c:numRef>
                <c:f>Dati_aggregati_per_miscela!$J$8:$N$8</c:f>
                <c:numCache>
                  <c:formatCode>General</c:formatCode>
                  <c:ptCount val="5"/>
                  <c:pt idx="0">
                    <c:v>0.6161623965946802</c:v>
                  </c:pt>
                  <c:pt idx="1">
                    <c:v>0.22234811691563902</c:v>
                  </c:pt>
                  <c:pt idx="2">
                    <c:v>0.26527075781415405</c:v>
                  </c:pt>
                  <c:pt idx="3">
                    <c:v>0.54129743752868542</c:v>
                  </c:pt>
                  <c:pt idx="4">
                    <c:v>0.22338434622581527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Dati_aggregati_per_miscela!$J$6:$N$6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Dati_aggregati_per_miscela!$J$7:$N$7</c:f>
              <c:numCache>
                <c:formatCode>0.00</c:formatCode>
                <c:ptCount val="5"/>
                <c:pt idx="0">
                  <c:v>2.8038593050709535</c:v>
                </c:pt>
                <c:pt idx="1">
                  <c:v>2.7952069609439008</c:v>
                </c:pt>
                <c:pt idx="2">
                  <c:v>3.3741533739971885</c:v>
                </c:pt>
                <c:pt idx="3">
                  <c:v>3.0829073963304503</c:v>
                </c:pt>
                <c:pt idx="4">
                  <c:v>3.3825369705900803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7-4CFE-8E10-F14B4AD01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1826112"/>
        <c:axId val="1311825152"/>
      </c:barChart>
      <c:catAx>
        <c:axId val="131182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1825152"/>
        <c:crosses val="autoZero"/>
        <c:auto val="1"/>
        <c:lblAlgn val="ctr"/>
        <c:lblOffset val="100"/>
        <c:noMultiLvlLbl val="0"/>
      </c:catAx>
      <c:valAx>
        <c:axId val="131182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182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aseline="0"/>
              <a:t>Bulk Density (PR)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Dati_aggregati_per_miscela!$H$16</c:f>
              <c:strCache>
                <c:ptCount val="1"/>
                <c:pt idx="0">
                  <c:v>ρssd [Mg/m3]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Dati_aggregati_per_miscela!$J$17:$N$17</c:f>
                <c:numCache>
                  <c:formatCode>General</c:formatCode>
                  <c:ptCount val="5"/>
                  <c:pt idx="0">
                    <c:v>1.5650524873504944E-2</c:v>
                  </c:pt>
                  <c:pt idx="1">
                    <c:v>5.6987822365478407E-3</c:v>
                  </c:pt>
                  <c:pt idx="2">
                    <c:v>6.846638259183341E-3</c:v>
                  </c:pt>
                  <c:pt idx="3">
                    <c:v>1.3776019785105089E-2</c:v>
                  </c:pt>
                  <c:pt idx="4">
                    <c:v>5.7543807587769813E-3</c:v>
                  </c:pt>
                </c:numCache>
              </c:numRef>
            </c:plus>
            <c:minus>
              <c:numRef>
                <c:f>Dati_aggregati_per_miscela!$J$17:$N$17</c:f>
                <c:numCache>
                  <c:formatCode>General</c:formatCode>
                  <c:ptCount val="5"/>
                  <c:pt idx="0">
                    <c:v>1.5650524873504944E-2</c:v>
                  </c:pt>
                  <c:pt idx="1">
                    <c:v>5.6987822365478407E-3</c:v>
                  </c:pt>
                  <c:pt idx="2">
                    <c:v>6.846638259183341E-3</c:v>
                  </c:pt>
                  <c:pt idx="3">
                    <c:v>1.3776019785105089E-2</c:v>
                  </c:pt>
                  <c:pt idx="4">
                    <c:v>5.7543807587769813E-3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Dati_aggregati_per_miscela!$J$6:$N$6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Dati_aggregati_per_miscela!$J$16:$N$16</c:f>
              <c:numCache>
                <c:formatCode>0.000</c:formatCode>
                <c:ptCount val="5"/>
                <c:pt idx="0">
                  <c:v>2.4687819736511982</c:v>
                </c:pt>
                <c:pt idx="1">
                  <c:v>2.4913588455910083</c:v>
                </c:pt>
                <c:pt idx="2">
                  <c:v>2.493913101417133</c:v>
                </c:pt>
                <c:pt idx="3">
                  <c:v>2.46654000676339</c:v>
                </c:pt>
                <c:pt idx="4">
                  <c:v>2.4888658476375998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A-4F44-ADE5-8F166E418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1826112"/>
        <c:axId val="1311825152"/>
      </c:barChart>
      <c:catAx>
        <c:axId val="131182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1825152"/>
        <c:crosses val="autoZero"/>
        <c:auto val="1"/>
        <c:lblAlgn val="ctr"/>
        <c:lblOffset val="100"/>
        <c:noMultiLvlLbl val="0"/>
      </c:catAx>
      <c:valAx>
        <c:axId val="131182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aseline="0"/>
                  <a:t>ρ</a:t>
                </a:r>
                <a:r>
                  <a:rPr lang="it-IT" baseline="-25000"/>
                  <a:t>ssd</a:t>
                </a:r>
                <a:r>
                  <a:rPr lang="it-IT" baseline="0"/>
                  <a:t> [Mg/m</a:t>
                </a:r>
                <a:r>
                  <a:rPr lang="it-IT" baseline="30000"/>
                  <a:t>3</a:t>
                </a:r>
                <a:r>
                  <a:rPr lang="it-IT" baseline="0"/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1826112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Bulk Density (CY)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'[2]Dati aggregati x miscela'!$B$6:$B$7</c:f>
              <c:strCache>
                <c:ptCount val="1"/>
                <c:pt idx="0">
                  <c:v>ρssd  [Mg/m3]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'[2]Dati aggregati x miscela'!$D$7:$H$7</c:f>
                <c:numCache>
                  <c:formatCode>General</c:formatCode>
                  <c:ptCount val="5"/>
                  <c:pt idx="0">
                    <c:v>1.530632294863128E-2</c:v>
                  </c:pt>
                  <c:pt idx="1">
                    <c:v>1.3057080074770669E-2</c:v>
                  </c:pt>
                  <c:pt idx="2">
                    <c:v>1.0894779959218972E-2</c:v>
                  </c:pt>
                  <c:pt idx="3">
                    <c:v>6.5410118575533844E-3</c:v>
                  </c:pt>
                  <c:pt idx="4">
                    <c:v>8.4258244522438797E-3</c:v>
                  </c:pt>
                </c:numCache>
              </c:numRef>
            </c:plus>
            <c:minus>
              <c:numRef>
                <c:f>'[2]Dati aggregati x miscela'!$D$7:$H$7</c:f>
                <c:numCache>
                  <c:formatCode>General</c:formatCode>
                  <c:ptCount val="5"/>
                  <c:pt idx="0">
                    <c:v>1.530632294863128E-2</c:v>
                  </c:pt>
                  <c:pt idx="1">
                    <c:v>1.3057080074770669E-2</c:v>
                  </c:pt>
                  <c:pt idx="2">
                    <c:v>1.0894779959218972E-2</c:v>
                  </c:pt>
                  <c:pt idx="3">
                    <c:v>6.5410118575533844E-3</c:v>
                  </c:pt>
                  <c:pt idx="4">
                    <c:v>8.4258244522438797E-3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cat>
            <c:strRef>
              <c:f>'[2]Dati aggregati x miscela'!$D$5:$H$5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'[2]Dati aggregati x miscela'!$D$6:$H$6</c:f>
              <c:numCache>
                <c:formatCode>General</c:formatCode>
                <c:ptCount val="5"/>
                <c:pt idx="0">
                  <c:v>2.4402046623732017</c:v>
                </c:pt>
                <c:pt idx="1">
                  <c:v>2.4732449556196472</c:v>
                </c:pt>
                <c:pt idx="2">
                  <c:v>2.4834646082288589</c:v>
                </c:pt>
                <c:pt idx="3">
                  <c:v>2.4460987549849236</c:v>
                </c:pt>
                <c:pt idx="4">
                  <c:v>2.4779860308338497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E4D-AC5A-1704A4BB0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545983"/>
        <c:axId val="533543103"/>
      </c:barChart>
      <c:catAx>
        <c:axId val="53354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3543103"/>
        <c:crosses val="autoZero"/>
        <c:auto val="1"/>
        <c:lblAlgn val="ctr"/>
        <c:lblOffset val="100"/>
        <c:noMultiLvlLbl val="0"/>
      </c:catAx>
      <c:valAx>
        <c:axId val="53354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ρ</a:t>
                </a:r>
                <a:r>
                  <a:rPr lang="it-IT" baseline="-25000"/>
                  <a:t>ssd</a:t>
                </a:r>
                <a:r>
                  <a:rPr lang="it-IT" baseline="0"/>
                  <a:t> [Mg/m</a:t>
                </a:r>
                <a:r>
                  <a:rPr lang="it-IT" baseline="30000"/>
                  <a:t>3</a:t>
                </a:r>
                <a:r>
                  <a:rPr lang="it-IT" baseline="0"/>
                  <a:t>]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3.0555555555555555E-2"/>
              <c:y val="0.424587343248760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354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167640</xdr:colOff>
      <xdr:row>2</xdr:row>
      <xdr:rowOff>140970</xdr:rowOff>
    </xdr:from>
    <xdr:to>
      <xdr:col>22</xdr:col>
      <xdr:colOff>556260</xdr:colOff>
      <xdr:row>18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A8941A7-AA80-5DB6-0F32-04CA864609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19</xdr:row>
      <xdr:rowOff>0</xdr:rowOff>
    </xdr:from>
    <xdr:to>
      <xdr:col>22</xdr:col>
      <xdr:colOff>304800</xdr:colOff>
      <xdr:row>34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4BA6B74-84FC-4C60-9856-2F7D1AED9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35</xdr:row>
      <xdr:rowOff>0</xdr:rowOff>
    </xdr:from>
    <xdr:to>
      <xdr:col>22</xdr:col>
      <xdr:colOff>304800</xdr:colOff>
      <xdr:row>49</xdr:row>
      <xdr:rowOff>160020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B608E07E-3E29-4ABD-933F-8DF2815026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Desktop\Laboratorio_sperimentale\Infrastrutture\Curva_compattazione.xlsx" TargetMode="External"/><Relationship Id="rId1" Type="http://schemas.openxmlformats.org/officeDocument/2006/relationships/externalLinkPath" Target="/Users/Armando/Desktop/Laboratorio_sperimentale/Infrastrutture/Curva_compattazion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volumetric_characteristics_cyl_specimens_tesi_pellegrino.xlsx" TargetMode="External"/><Relationship Id="rId1" Type="http://schemas.openxmlformats.org/officeDocument/2006/relationships/externalLinkPath" Target="volumetric_characteristics_cyl_specimens_tesi_pellegri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 Height Data"/>
      <sheetName val="Foglio1"/>
      <sheetName val="Project"/>
      <sheetName val="Gmm"/>
      <sheetName val="Gmb"/>
      <sheetName val="%AC"/>
      <sheetName val="Dust Proportion"/>
      <sheetName val="Densification Report"/>
      <sheetName val="Summary Report"/>
      <sheetName val="G1 Report"/>
      <sheetName val="Varying %AC Report"/>
      <sheetName val="%AC Optimizer"/>
      <sheetName val="Mixture Report"/>
      <sheetName val="Individuals Report"/>
      <sheetName val="VBModule"/>
      <sheetName val="Specs"/>
      <sheetName val="Calculations"/>
      <sheetName val="Settings"/>
      <sheetName val="InfoBox1"/>
      <sheetName val="Chart Setup"/>
      <sheetName val="Pictures"/>
    </sheetNames>
    <sheetDataSet>
      <sheetData sheetId="0">
        <row r="5">
          <cell r="Q5" t="b">
            <v>0</v>
          </cell>
        </row>
      </sheetData>
      <sheetData sheetId="1" refreshError="1"/>
      <sheetData sheetId="2">
        <row r="2">
          <cell r="B2" t="e">
            <v>#NAME?</v>
          </cell>
        </row>
        <row r="8">
          <cell r="B8">
            <v>0.3</v>
          </cell>
        </row>
        <row r="9">
          <cell r="B9">
            <v>30</v>
          </cell>
        </row>
        <row r="14">
          <cell r="C14">
            <v>12</v>
          </cell>
        </row>
        <row r="15">
          <cell r="C15">
            <v>100</v>
          </cell>
        </row>
        <row r="16">
          <cell r="C16">
            <v>144</v>
          </cell>
        </row>
      </sheetData>
      <sheetData sheetId="3">
        <row r="2">
          <cell r="A2">
            <v>2</v>
          </cell>
        </row>
        <row r="20">
          <cell r="C20">
            <v>0</v>
          </cell>
          <cell r="F20">
            <v>0</v>
          </cell>
          <cell r="I20">
            <v>0</v>
          </cell>
          <cell r="L20">
            <v>0</v>
          </cell>
        </row>
      </sheetData>
      <sheetData sheetId="4">
        <row r="2">
          <cell r="A2">
            <v>2</v>
          </cell>
        </row>
        <row r="10"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</row>
      </sheetData>
      <sheetData sheetId="5">
        <row r="7">
          <cell r="B7" t="str">
            <v/>
          </cell>
          <cell r="C7" t="str">
            <v/>
          </cell>
          <cell r="D7" t="str">
            <v/>
          </cell>
          <cell r="E7" t="str">
            <v/>
          </cell>
        </row>
      </sheetData>
      <sheetData sheetId="6">
        <row r="9">
          <cell r="B9" t="e">
            <v>#N/A</v>
          </cell>
          <cell r="C9" t="e">
            <v>#N/A</v>
          </cell>
          <cell r="D9" t="e">
            <v>#N/A</v>
          </cell>
          <cell r="E9" t="e">
            <v>#N/A</v>
          </cell>
        </row>
        <row r="13">
          <cell r="B13" t="e">
            <v>#N/A</v>
          </cell>
          <cell r="C13" t="e">
            <v>#N/A</v>
          </cell>
          <cell r="D13" t="e">
            <v>#N/A</v>
          </cell>
          <cell r="E13" t="e">
            <v>#N/A</v>
          </cell>
        </row>
        <row r="15"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6">
          <cell r="O6">
            <v>7</v>
          </cell>
        </row>
        <row r="7">
          <cell r="O7">
            <v>75</v>
          </cell>
        </row>
        <row r="8">
          <cell r="C8">
            <v>0</v>
          </cell>
          <cell r="D8">
            <v>6</v>
          </cell>
          <cell r="E8">
            <v>50</v>
          </cell>
          <cell r="F8">
            <v>75</v>
          </cell>
          <cell r="G8">
            <v>91.5</v>
          </cell>
          <cell r="H8">
            <v>96</v>
          </cell>
          <cell r="I8">
            <v>98</v>
          </cell>
          <cell r="O8">
            <v>115</v>
          </cell>
        </row>
        <row r="9">
          <cell r="C9">
            <v>0.3</v>
          </cell>
          <cell r="D9">
            <v>7</v>
          </cell>
          <cell r="E9">
            <v>75</v>
          </cell>
          <cell r="F9">
            <v>115</v>
          </cell>
          <cell r="G9">
            <v>90.5</v>
          </cell>
          <cell r="H9">
            <v>96</v>
          </cell>
          <cell r="I9">
            <v>98</v>
          </cell>
        </row>
        <row r="10">
          <cell r="C10">
            <v>3</v>
          </cell>
          <cell r="D10">
            <v>8</v>
          </cell>
          <cell r="E10">
            <v>100</v>
          </cell>
          <cell r="F10">
            <v>160</v>
          </cell>
          <cell r="G10">
            <v>89</v>
          </cell>
          <cell r="H10">
            <v>96</v>
          </cell>
          <cell r="I10">
            <v>98</v>
          </cell>
        </row>
        <row r="11">
          <cell r="C11">
            <v>30</v>
          </cell>
          <cell r="D11">
            <v>9</v>
          </cell>
          <cell r="E11">
            <v>125</v>
          </cell>
          <cell r="F11">
            <v>205</v>
          </cell>
          <cell r="G11">
            <v>89</v>
          </cell>
          <cell r="H11">
            <v>96</v>
          </cell>
          <cell r="I11">
            <v>98</v>
          </cell>
        </row>
        <row r="12">
          <cell r="O12">
            <v>7</v>
          </cell>
        </row>
        <row r="13">
          <cell r="O13">
            <v>75</v>
          </cell>
        </row>
        <row r="14">
          <cell r="O14">
            <v>115</v>
          </cell>
        </row>
        <row r="18">
          <cell r="O18">
            <v>90.5</v>
          </cell>
        </row>
        <row r="19">
          <cell r="O19">
            <v>96</v>
          </cell>
        </row>
        <row r="20">
          <cell r="O20">
            <v>98</v>
          </cell>
        </row>
        <row r="21">
          <cell r="C21">
            <v>0</v>
          </cell>
          <cell r="D21">
            <v>70</v>
          </cell>
          <cell r="E21">
            <v>80</v>
          </cell>
          <cell r="F21">
            <v>67</v>
          </cell>
          <cell r="G21">
            <v>80</v>
          </cell>
          <cell r="H21">
            <v>64</v>
          </cell>
          <cell r="I21">
            <v>80</v>
          </cell>
          <cell r="J21">
            <v>70</v>
          </cell>
          <cell r="K21">
            <v>80</v>
          </cell>
        </row>
        <row r="22">
          <cell r="C22">
            <v>0.3</v>
          </cell>
          <cell r="D22">
            <v>65</v>
          </cell>
          <cell r="E22">
            <v>78</v>
          </cell>
          <cell r="F22">
            <v>65</v>
          </cell>
          <cell r="G22">
            <v>78</v>
          </cell>
          <cell r="H22">
            <v>64</v>
          </cell>
          <cell r="I22">
            <v>78</v>
          </cell>
          <cell r="J22">
            <v>65</v>
          </cell>
          <cell r="K22">
            <v>78</v>
          </cell>
          <cell r="O22">
            <v>65</v>
          </cell>
        </row>
        <row r="23">
          <cell r="C23">
            <v>3</v>
          </cell>
          <cell r="D23">
            <v>73</v>
          </cell>
          <cell r="E23">
            <v>76</v>
          </cell>
          <cell r="F23">
            <v>65</v>
          </cell>
          <cell r="G23">
            <v>75</v>
          </cell>
          <cell r="H23">
            <v>64</v>
          </cell>
          <cell r="I23">
            <v>75</v>
          </cell>
          <cell r="J23">
            <v>65</v>
          </cell>
          <cell r="K23">
            <v>75</v>
          </cell>
          <cell r="O23">
            <v>78</v>
          </cell>
        </row>
        <row r="24">
          <cell r="C24">
            <v>30</v>
          </cell>
          <cell r="D24">
            <v>73</v>
          </cell>
          <cell r="E24">
            <v>76</v>
          </cell>
          <cell r="F24">
            <v>65</v>
          </cell>
          <cell r="G24">
            <v>75</v>
          </cell>
          <cell r="H24">
            <v>64</v>
          </cell>
          <cell r="I24">
            <v>75</v>
          </cell>
          <cell r="J24">
            <v>65</v>
          </cell>
          <cell r="K24">
            <v>75</v>
          </cell>
        </row>
        <row r="25">
          <cell r="O25">
            <v>13</v>
          </cell>
        </row>
        <row r="27">
          <cell r="O27">
            <v>0.6</v>
          </cell>
        </row>
        <row r="28">
          <cell r="O28">
            <v>1.2</v>
          </cell>
        </row>
        <row r="31">
          <cell r="D31">
            <v>15</v>
          </cell>
          <cell r="G31">
            <v>0.6</v>
          </cell>
          <cell r="O31">
            <v>4</v>
          </cell>
        </row>
        <row r="32">
          <cell r="D32">
            <v>14</v>
          </cell>
          <cell r="G32">
            <v>1.2</v>
          </cell>
        </row>
        <row r="33">
          <cell r="D33">
            <v>13</v>
          </cell>
        </row>
        <row r="34">
          <cell r="D34">
            <v>12</v>
          </cell>
        </row>
        <row r="35">
          <cell r="D35">
            <v>11</v>
          </cell>
        </row>
        <row r="36">
          <cell r="D36">
            <v>10.5</v>
          </cell>
          <cell r="G36">
            <v>4</v>
          </cell>
        </row>
      </sheetData>
      <sheetData sheetId="16">
        <row r="7">
          <cell r="C7" t="e">
            <v>#DIV/0!</v>
          </cell>
          <cell r="F7" t="e">
            <v>#DIV/0!</v>
          </cell>
          <cell r="I7" t="e">
            <v>#NAME?</v>
          </cell>
          <cell r="L7" t="e">
            <v>#DIV/0!</v>
          </cell>
        </row>
        <row r="10">
          <cell r="C10" t="e">
            <v>#DIV/0!</v>
          </cell>
          <cell r="F10" t="e">
            <v>#DIV/0!</v>
          </cell>
          <cell r="I10" t="e">
            <v>#NAME?</v>
          </cell>
          <cell r="L10" t="e">
            <v>#DIV/0!</v>
          </cell>
        </row>
        <row r="13">
          <cell r="C13" t="e">
            <v>#DIV/0!</v>
          </cell>
          <cell r="F13" t="e">
            <v>#DIV/0!</v>
          </cell>
          <cell r="I13" t="e">
            <v>#NAME?</v>
          </cell>
          <cell r="L13" t="e">
            <v>#DIV/0!</v>
          </cell>
        </row>
        <row r="15">
          <cell r="C15" t="e">
            <v>#DIV/0!</v>
          </cell>
          <cell r="F15" t="e">
            <v>#DIV/0!</v>
          </cell>
          <cell r="I15" t="e">
            <v>#NAME?</v>
          </cell>
          <cell r="L15" t="e">
            <v>#DIV/0!</v>
          </cell>
        </row>
        <row r="16">
          <cell r="C16" t="e">
            <v>#DIV/0!</v>
          </cell>
          <cell r="F16" t="e">
            <v>#DIV/0!</v>
          </cell>
          <cell r="I16" t="e">
            <v>#NAME?</v>
          </cell>
          <cell r="L16" t="e">
            <v>#DIV/0!</v>
          </cell>
        </row>
        <row r="18">
          <cell r="C18" t="e">
            <v>#DIV/0!</v>
          </cell>
          <cell r="F18" t="e">
            <v>#DIV/0!</v>
          </cell>
          <cell r="I18" t="e">
            <v>#NAME?</v>
          </cell>
          <cell r="L18" t="e">
            <v>#DIV/0!</v>
          </cell>
        </row>
        <row r="19">
          <cell r="C19" t="e">
            <v>#DIV/0!</v>
          </cell>
          <cell r="F19" t="e">
            <v>#DIV/0!</v>
          </cell>
          <cell r="I19" t="e">
            <v>#NAME?</v>
          </cell>
          <cell r="L19" t="e">
            <v>#DIV/0!</v>
          </cell>
        </row>
        <row r="20">
          <cell r="C20" t="e">
            <v>#DIV/0!</v>
          </cell>
          <cell r="F20" t="e">
            <v>#DIV/0!</v>
          </cell>
          <cell r="I20" t="e">
            <v>#NAME?</v>
          </cell>
          <cell r="L20" t="e">
            <v>#DIV/0!</v>
          </cell>
        </row>
        <row r="21">
          <cell r="C21" t="e">
            <v>#DIV/0!</v>
          </cell>
          <cell r="F21" t="e">
            <v>#DIV/0!</v>
          </cell>
          <cell r="I21" t="e">
            <v>#NAME?</v>
          </cell>
          <cell r="L21" t="e">
            <v>#DIV/0!</v>
          </cell>
        </row>
        <row r="22">
          <cell r="C22" t="e">
            <v>#DIV/0!</v>
          </cell>
          <cell r="F22" t="e">
            <v>#DIV/0!</v>
          </cell>
          <cell r="I22" t="e">
            <v>#NAME?</v>
          </cell>
          <cell r="L22" t="e">
            <v>#DIV/0!</v>
          </cell>
        </row>
        <row r="23">
          <cell r="C23" t="e">
            <v>#DIV/0!</v>
          </cell>
          <cell r="F23" t="e">
            <v>#DIV/0!</v>
          </cell>
          <cell r="I23" t="e">
            <v>#NAME?</v>
          </cell>
          <cell r="L23" t="e">
            <v>#DIV/0!</v>
          </cell>
        </row>
        <row r="24">
          <cell r="C24" t="e">
            <v>#DIV/0!</v>
          </cell>
          <cell r="F24" t="e">
            <v>#DIV/0!</v>
          </cell>
          <cell r="I24" t="e">
            <v>#NAME?</v>
          </cell>
          <cell r="L24" t="e">
            <v>#DIV/0!</v>
          </cell>
        </row>
        <row r="25">
          <cell r="C25">
            <v>17671.458676442588</v>
          </cell>
        </row>
        <row r="42">
          <cell r="J42">
            <v>1</v>
          </cell>
          <cell r="K42">
            <v>9.5</v>
          </cell>
        </row>
        <row r="43">
          <cell r="J43">
            <v>2</v>
          </cell>
          <cell r="K43">
            <v>12.5</v>
          </cell>
        </row>
        <row r="44">
          <cell r="J44">
            <v>3</v>
          </cell>
          <cell r="K44">
            <v>19</v>
          </cell>
        </row>
        <row r="45">
          <cell r="J45">
            <v>4</v>
          </cell>
          <cell r="K45">
            <v>25</v>
          </cell>
        </row>
        <row r="46">
          <cell r="J46">
            <v>5</v>
          </cell>
          <cell r="K46">
            <v>37.5</v>
          </cell>
        </row>
        <row r="47">
          <cell r="J47">
            <v>3</v>
          </cell>
          <cell r="K47">
            <v>19</v>
          </cell>
        </row>
        <row r="51">
          <cell r="J51">
            <v>150</v>
          </cell>
          <cell r="K51">
            <v>2</v>
          </cell>
        </row>
        <row r="53">
          <cell r="K53">
            <v>2</v>
          </cell>
        </row>
        <row r="55">
          <cell r="K55">
            <v>1</v>
          </cell>
        </row>
        <row r="56">
          <cell r="K56">
            <v>2</v>
          </cell>
        </row>
      </sheetData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MD"/>
      <sheetName val="CALCOLO MASSA GIRATORIA"/>
      <sheetName val="BULK DENSITY"/>
      <sheetName val="Dati aggregati x miscela"/>
    </sheetNames>
    <sheetDataSet>
      <sheetData sheetId="0" refreshError="1"/>
      <sheetData sheetId="1" refreshError="1"/>
      <sheetData sheetId="2" refreshError="1"/>
      <sheetData sheetId="3">
        <row r="5">
          <cell r="D5" t="str">
            <v>Sp_20</v>
          </cell>
          <cell r="E5" t="str">
            <v>PmB_20</v>
          </cell>
          <cell r="F5" t="str">
            <v>Ref_20</v>
          </cell>
          <cell r="G5" t="str">
            <v>Sp_50</v>
          </cell>
          <cell r="H5" t="str">
            <v>PmB_50</v>
          </cell>
        </row>
        <row r="6">
          <cell r="B6" t="str">
            <v>ρssd  [Mg/m3]</v>
          </cell>
          <cell r="D6">
            <v>2.4402046623732017</v>
          </cell>
          <cell r="E6">
            <v>2.4732449556196472</v>
          </cell>
          <cell r="F6">
            <v>2.4834646082288589</v>
          </cell>
          <cell r="G6">
            <v>2.4460987549849236</v>
          </cell>
          <cell r="H6">
            <v>2.4779860308338497</v>
          </cell>
        </row>
        <row r="7">
          <cell r="D7">
            <v>1.530632294863128E-2</v>
          </cell>
          <cell r="E7">
            <v>1.3057080074770669E-2</v>
          </cell>
          <cell r="F7">
            <v>1.0894779959218972E-2</v>
          </cell>
          <cell r="G7">
            <v>6.5410118575533844E-3</v>
          </cell>
          <cell r="H7">
            <v>8.4258244522438797E-3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780A1-6945-4EB2-9694-B34ADC9E168E}">
  <dimension ref="B1:AB72"/>
  <sheetViews>
    <sheetView topLeftCell="A6" zoomScale="90" zoomScaleNormal="90" workbookViewId="0">
      <selection activeCell="O24" sqref="O24"/>
    </sheetView>
  </sheetViews>
  <sheetFormatPr defaultRowHeight="14.4" x14ac:dyDescent="0.3"/>
  <cols>
    <col min="2" max="2" width="12" bestFit="1" customWidth="1"/>
    <col min="3" max="3" width="11.5546875" bestFit="1" customWidth="1"/>
    <col min="4" max="4" width="11.21875" bestFit="1" customWidth="1"/>
    <col min="7" max="7" width="10.5546875" bestFit="1" customWidth="1"/>
    <col min="8" max="8" width="11.88671875" bestFit="1" customWidth="1"/>
    <col min="9" max="9" width="11.6640625" bestFit="1" customWidth="1"/>
    <col min="10" max="10" width="12" bestFit="1" customWidth="1"/>
    <col min="11" max="11" width="11.6640625" bestFit="1" customWidth="1"/>
    <col min="12" max="12" width="11.21875" bestFit="1" customWidth="1"/>
    <col min="13" max="13" width="10.33203125" bestFit="1" customWidth="1"/>
    <col min="14" max="14" width="12" bestFit="1" customWidth="1"/>
    <col min="15" max="16" width="11.109375" bestFit="1" customWidth="1"/>
    <col min="17" max="17" width="9.88671875" bestFit="1" customWidth="1"/>
    <col min="18" max="18" width="10.33203125" bestFit="1" customWidth="1"/>
    <col min="19" max="19" width="10" bestFit="1" customWidth="1"/>
    <col min="20" max="20" width="11.109375" bestFit="1" customWidth="1"/>
    <col min="21" max="21" width="10.77734375" bestFit="1" customWidth="1"/>
    <col min="22" max="22" width="12" bestFit="1" customWidth="1"/>
    <col min="23" max="23" width="11.6640625" bestFit="1" customWidth="1"/>
    <col min="26" max="26" width="11.21875" bestFit="1" customWidth="1"/>
    <col min="27" max="27" width="14" bestFit="1" customWidth="1"/>
  </cols>
  <sheetData>
    <row r="1" spans="2:28" ht="15" thickBot="1" x14ac:dyDescent="0.35"/>
    <row r="2" spans="2:28" ht="15" thickBot="1" x14ac:dyDescent="0.35">
      <c r="B2" s="31" t="s">
        <v>15</v>
      </c>
    </row>
    <row r="3" spans="2:28" ht="15" thickBot="1" x14ac:dyDescent="0.35"/>
    <row r="4" spans="2:28" ht="15.6" x14ac:dyDescent="0.3">
      <c r="B4" s="32" t="s">
        <v>42</v>
      </c>
      <c r="C4" s="33" t="s">
        <v>41</v>
      </c>
      <c r="D4" s="39">
        <v>413</v>
      </c>
    </row>
    <row r="5" spans="2:28" x14ac:dyDescent="0.3">
      <c r="B5" s="34" t="s">
        <v>2</v>
      </c>
      <c r="C5" s="35" t="s">
        <v>4</v>
      </c>
      <c r="D5" s="40">
        <v>50</v>
      </c>
    </row>
    <row r="6" spans="2:28" x14ac:dyDescent="0.3">
      <c r="B6" s="34" t="s">
        <v>3</v>
      </c>
      <c r="C6" s="35" t="s">
        <v>4</v>
      </c>
      <c r="D6" s="40">
        <v>50</v>
      </c>
      <c r="R6" s="18"/>
      <c r="V6" s="29"/>
      <c r="W6" s="29"/>
      <c r="Z6" s="29"/>
      <c r="AA6" s="18"/>
      <c r="AB6" s="29"/>
    </row>
    <row r="7" spans="2:28" ht="16.2" x14ac:dyDescent="0.3">
      <c r="B7" s="36" t="s">
        <v>6</v>
      </c>
      <c r="C7" s="35" t="s">
        <v>7</v>
      </c>
      <c r="D7" s="41">
        <v>2.54</v>
      </c>
      <c r="R7" s="21"/>
      <c r="V7" s="23"/>
      <c r="W7" s="24"/>
      <c r="Z7" s="18"/>
      <c r="AA7" s="23"/>
      <c r="AB7" s="30"/>
    </row>
    <row r="8" spans="2:28" ht="16.2" thickBot="1" x14ac:dyDescent="0.35">
      <c r="B8" s="37" t="s">
        <v>40</v>
      </c>
      <c r="C8" s="38" t="s">
        <v>5</v>
      </c>
      <c r="D8" s="42">
        <v>7</v>
      </c>
      <c r="R8" s="20"/>
      <c r="V8" s="23"/>
      <c r="W8" s="24"/>
      <c r="Z8" s="18"/>
      <c r="AA8" s="23"/>
      <c r="AB8" s="30"/>
    </row>
    <row r="9" spans="2:28" ht="15" thickBot="1" x14ac:dyDescent="0.35">
      <c r="R9" s="20"/>
      <c r="S9" s="21"/>
      <c r="T9" s="20"/>
      <c r="U9" s="22"/>
      <c r="V9" s="23"/>
      <c r="W9" s="24"/>
      <c r="Z9" s="18"/>
      <c r="AA9" s="23"/>
      <c r="AB9" s="30"/>
    </row>
    <row r="10" spans="2:28" ht="15" thickBot="1" x14ac:dyDescent="0.35">
      <c r="B10" s="91" t="s">
        <v>25</v>
      </c>
      <c r="C10" s="92"/>
      <c r="D10" s="93"/>
      <c r="N10" s="28"/>
      <c r="R10" s="20"/>
      <c r="S10" s="21"/>
      <c r="T10" s="20"/>
      <c r="U10" s="22"/>
      <c r="V10" s="23"/>
      <c r="W10" s="24"/>
      <c r="Z10" s="18"/>
      <c r="AA10" s="23"/>
      <c r="AB10" s="30"/>
    </row>
    <row r="11" spans="2:28" ht="15" thickBot="1" x14ac:dyDescent="0.35">
      <c r="R11" s="20"/>
      <c r="S11" s="21"/>
      <c r="T11" s="20"/>
      <c r="U11" s="22"/>
      <c r="V11" s="23"/>
      <c r="W11" s="24"/>
      <c r="Z11" s="18"/>
      <c r="AA11" s="23"/>
      <c r="AB11" s="30"/>
    </row>
    <row r="12" spans="2:28" ht="16.2" thickBot="1" x14ac:dyDescent="0.35">
      <c r="B12" s="48" t="s">
        <v>14</v>
      </c>
      <c r="C12" s="5" t="s">
        <v>26</v>
      </c>
      <c r="D12" s="6" t="s">
        <v>27</v>
      </c>
      <c r="E12" s="6" t="s">
        <v>28</v>
      </c>
      <c r="F12" s="6" t="s">
        <v>29</v>
      </c>
      <c r="G12" s="49" t="s">
        <v>30</v>
      </c>
      <c r="H12" s="5" t="s">
        <v>31</v>
      </c>
      <c r="I12" s="6" t="s">
        <v>32</v>
      </c>
      <c r="J12" s="6" t="s">
        <v>33</v>
      </c>
      <c r="K12" s="6" t="s">
        <v>34</v>
      </c>
      <c r="L12" s="49" t="s">
        <v>35</v>
      </c>
      <c r="M12" s="53" t="s">
        <v>36</v>
      </c>
      <c r="N12" s="6" t="s">
        <v>37</v>
      </c>
      <c r="O12" s="6" t="s">
        <v>38</v>
      </c>
      <c r="P12" s="6" t="s">
        <v>38</v>
      </c>
      <c r="Q12" s="49" t="s">
        <v>39</v>
      </c>
      <c r="R12" s="20"/>
      <c r="S12" s="21"/>
      <c r="T12" s="20"/>
      <c r="U12" s="22"/>
      <c r="V12" s="23"/>
      <c r="W12" s="24"/>
    </row>
    <row r="13" spans="2:28" x14ac:dyDescent="0.3">
      <c r="B13" s="54" t="s">
        <v>16</v>
      </c>
      <c r="C13" s="60">
        <v>413</v>
      </c>
      <c r="D13" s="47">
        <v>412</v>
      </c>
      <c r="E13" s="47">
        <v>413</v>
      </c>
      <c r="F13" s="47">
        <v>412</v>
      </c>
      <c r="G13" s="50">
        <f>(C13+D13+E13+F13)/4</f>
        <v>412.5</v>
      </c>
      <c r="H13" s="63">
        <v>49.1</v>
      </c>
      <c r="I13" s="10">
        <v>50</v>
      </c>
      <c r="J13" s="10">
        <v>51</v>
      </c>
      <c r="K13" s="10">
        <v>51.1</v>
      </c>
      <c r="L13" s="50">
        <f>(H13+I13+J13+K13)/4</f>
        <v>50.3</v>
      </c>
      <c r="M13" s="57">
        <v>51</v>
      </c>
      <c r="N13" s="10">
        <v>50.3</v>
      </c>
      <c r="O13" s="10">
        <v>49.4</v>
      </c>
      <c r="P13" s="10">
        <v>49.1</v>
      </c>
      <c r="Q13" s="50">
        <f>(M13+N13+O13+P13)/4</f>
        <v>49.949999999999996</v>
      </c>
      <c r="R13" s="20"/>
      <c r="S13" s="21"/>
      <c r="T13" s="20"/>
      <c r="U13" s="22"/>
      <c r="V13" s="23"/>
      <c r="W13" s="24"/>
    </row>
    <row r="14" spans="2:28" x14ac:dyDescent="0.3">
      <c r="B14" s="55" t="s">
        <v>17</v>
      </c>
      <c r="C14" s="61">
        <v>414</v>
      </c>
      <c r="D14" s="43">
        <v>413</v>
      </c>
      <c r="E14" s="43">
        <v>414</v>
      </c>
      <c r="F14" s="43">
        <v>415</v>
      </c>
      <c r="G14" s="51">
        <f t="shared" ref="G14:G19" si="0">(C14+D14+E14+F14)/4</f>
        <v>414</v>
      </c>
      <c r="H14" s="64">
        <v>49.1</v>
      </c>
      <c r="I14" s="1">
        <v>50</v>
      </c>
      <c r="J14" s="1">
        <v>50</v>
      </c>
      <c r="K14" s="1">
        <v>50</v>
      </c>
      <c r="L14" s="51">
        <f t="shared" ref="L14:L19" si="1">(H14+I14+J14+K14)/4</f>
        <v>49.774999999999999</v>
      </c>
      <c r="M14" s="58">
        <v>51.3</v>
      </c>
      <c r="N14" s="1">
        <v>50.1</v>
      </c>
      <c r="O14" s="1">
        <v>49</v>
      </c>
      <c r="P14" s="1">
        <v>50.5</v>
      </c>
      <c r="Q14" s="51">
        <f t="shared" ref="Q14:Q19" si="2">(M14+N14+O14+P14)/4</f>
        <v>50.225000000000001</v>
      </c>
      <c r="R14" s="18"/>
      <c r="S14" s="21"/>
      <c r="T14" s="20"/>
      <c r="U14" s="22"/>
      <c r="V14" s="23"/>
      <c r="W14" s="24"/>
    </row>
    <row r="15" spans="2:28" x14ac:dyDescent="0.3">
      <c r="B15" s="55" t="s">
        <v>18</v>
      </c>
      <c r="C15" s="61">
        <v>413</v>
      </c>
      <c r="D15" s="43">
        <v>412</v>
      </c>
      <c r="E15" s="43">
        <v>412</v>
      </c>
      <c r="F15" s="43">
        <v>413</v>
      </c>
      <c r="G15" s="51">
        <f t="shared" si="0"/>
        <v>412.5</v>
      </c>
      <c r="H15" s="64">
        <v>48.2</v>
      </c>
      <c r="I15" s="1">
        <v>49.7</v>
      </c>
      <c r="J15" s="1">
        <v>50</v>
      </c>
      <c r="K15" s="1">
        <v>50.1</v>
      </c>
      <c r="L15" s="51">
        <f t="shared" si="1"/>
        <v>49.5</v>
      </c>
      <c r="M15" s="58">
        <v>50.8</v>
      </c>
      <c r="N15" s="1">
        <v>52.3</v>
      </c>
      <c r="O15" s="1">
        <v>48.1</v>
      </c>
      <c r="P15" s="1">
        <v>49.3</v>
      </c>
      <c r="Q15" s="51">
        <f t="shared" si="2"/>
        <v>50.125</v>
      </c>
      <c r="R15" s="20"/>
      <c r="S15" s="21"/>
      <c r="T15" s="20"/>
      <c r="U15" s="22"/>
      <c r="V15" s="23"/>
      <c r="W15" s="24"/>
    </row>
    <row r="16" spans="2:28" x14ac:dyDescent="0.3">
      <c r="B16" s="55" t="s">
        <v>19</v>
      </c>
      <c r="C16" s="61">
        <v>414</v>
      </c>
      <c r="D16" s="43">
        <v>413</v>
      </c>
      <c r="E16" s="43">
        <v>414</v>
      </c>
      <c r="F16" s="43">
        <v>415</v>
      </c>
      <c r="G16" s="51">
        <f t="shared" si="0"/>
        <v>414</v>
      </c>
      <c r="H16" s="64">
        <v>48.7</v>
      </c>
      <c r="I16" s="1">
        <v>49.8</v>
      </c>
      <c r="J16" s="1">
        <v>52</v>
      </c>
      <c r="K16" s="1">
        <v>51.6</v>
      </c>
      <c r="L16" s="51">
        <f t="shared" si="1"/>
        <v>50.524999999999999</v>
      </c>
      <c r="M16" s="58">
        <v>51</v>
      </c>
      <c r="N16" s="1">
        <v>51</v>
      </c>
      <c r="O16" s="1">
        <v>50.6</v>
      </c>
      <c r="P16" s="1">
        <v>50.9</v>
      </c>
      <c r="Q16" s="51">
        <f t="shared" si="2"/>
        <v>50.875</v>
      </c>
      <c r="R16" s="20"/>
      <c r="S16" s="21"/>
      <c r="T16" s="20"/>
      <c r="U16" s="22"/>
      <c r="V16" s="23"/>
      <c r="W16" s="24"/>
    </row>
    <row r="17" spans="2:23" x14ac:dyDescent="0.3">
      <c r="B17" s="55" t="s">
        <v>20</v>
      </c>
      <c r="C17" s="61">
        <v>414</v>
      </c>
      <c r="D17" s="43">
        <v>413</v>
      </c>
      <c r="E17" s="43">
        <v>413</v>
      </c>
      <c r="F17" s="43">
        <v>414</v>
      </c>
      <c r="G17" s="51">
        <f t="shared" si="0"/>
        <v>413.5</v>
      </c>
      <c r="H17" s="64">
        <v>49</v>
      </c>
      <c r="I17" s="1">
        <v>50</v>
      </c>
      <c r="J17" s="1">
        <v>51.7</v>
      </c>
      <c r="K17" s="1">
        <v>51.1</v>
      </c>
      <c r="L17" s="51">
        <f t="shared" si="1"/>
        <v>50.449999999999996</v>
      </c>
      <c r="M17" s="58">
        <v>52</v>
      </c>
      <c r="N17" s="1">
        <v>51.6</v>
      </c>
      <c r="O17" s="1">
        <v>51.5</v>
      </c>
      <c r="P17" s="1">
        <v>50.4</v>
      </c>
      <c r="Q17" s="51">
        <f t="shared" si="2"/>
        <v>51.375</v>
      </c>
      <c r="R17" s="20"/>
      <c r="S17" s="20"/>
      <c r="T17" s="20"/>
      <c r="U17" s="22"/>
      <c r="V17" s="23"/>
      <c r="W17" s="24"/>
    </row>
    <row r="18" spans="2:23" x14ac:dyDescent="0.3">
      <c r="B18" s="55" t="s">
        <v>21</v>
      </c>
      <c r="C18" s="61">
        <v>413</v>
      </c>
      <c r="D18" s="43">
        <v>413</v>
      </c>
      <c r="E18" s="43">
        <v>413</v>
      </c>
      <c r="F18" s="43">
        <v>414</v>
      </c>
      <c r="G18" s="51">
        <f t="shared" si="0"/>
        <v>413.25</v>
      </c>
      <c r="H18" s="64">
        <v>49</v>
      </c>
      <c r="I18" s="1">
        <v>49.5</v>
      </c>
      <c r="J18" s="1">
        <v>51.5</v>
      </c>
      <c r="K18" s="1">
        <v>51.2</v>
      </c>
      <c r="L18" s="51">
        <f t="shared" si="1"/>
        <v>50.3</v>
      </c>
      <c r="M18" s="58">
        <v>49.5</v>
      </c>
      <c r="N18" s="1">
        <v>50.7</v>
      </c>
      <c r="O18" s="1">
        <v>50.4</v>
      </c>
      <c r="P18" s="1">
        <v>49</v>
      </c>
      <c r="Q18" s="51">
        <f t="shared" si="2"/>
        <v>49.9</v>
      </c>
      <c r="R18" s="20"/>
      <c r="S18" s="20"/>
      <c r="T18" s="20"/>
      <c r="U18" s="22"/>
      <c r="V18" s="23"/>
      <c r="W18" s="24"/>
    </row>
    <row r="19" spans="2:23" x14ac:dyDescent="0.3">
      <c r="B19" s="55" t="s">
        <v>22</v>
      </c>
      <c r="C19" s="61">
        <v>413</v>
      </c>
      <c r="D19" s="43">
        <v>412</v>
      </c>
      <c r="E19" s="43">
        <v>412</v>
      </c>
      <c r="F19" s="43">
        <v>414</v>
      </c>
      <c r="G19" s="51">
        <f t="shared" si="0"/>
        <v>412.75</v>
      </c>
      <c r="H19" s="64">
        <v>49</v>
      </c>
      <c r="I19" s="1">
        <v>50.4</v>
      </c>
      <c r="J19" s="1">
        <v>53</v>
      </c>
      <c r="K19" s="1">
        <v>53.3</v>
      </c>
      <c r="L19" s="51">
        <f t="shared" si="1"/>
        <v>51.424999999999997</v>
      </c>
      <c r="M19" s="58">
        <v>50.5</v>
      </c>
      <c r="N19" s="1">
        <v>50.5</v>
      </c>
      <c r="O19" s="1">
        <v>51.2</v>
      </c>
      <c r="P19" s="1">
        <v>51.4</v>
      </c>
      <c r="Q19" s="51">
        <f t="shared" si="2"/>
        <v>50.9</v>
      </c>
      <c r="R19" s="20"/>
      <c r="S19" s="20"/>
      <c r="T19" s="20"/>
      <c r="U19" s="22"/>
      <c r="V19" s="23"/>
      <c r="W19" s="24"/>
    </row>
    <row r="20" spans="2:23" ht="15" thickBot="1" x14ac:dyDescent="0.35">
      <c r="B20" s="56" t="s">
        <v>43</v>
      </c>
      <c r="C20" s="62">
        <v>412</v>
      </c>
      <c r="D20" s="4">
        <v>413</v>
      </c>
      <c r="E20" s="4">
        <v>413</v>
      </c>
      <c r="F20" s="4">
        <v>412</v>
      </c>
      <c r="G20" s="52">
        <f>(C20+D20+E20+F20)/4</f>
        <v>412.5</v>
      </c>
      <c r="H20" s="65">
        <v>48.2</v>
      </c>
      <c r="I20" s="11">
        <v>49</v>
      </c>
      <c r="J20" s="11">
        <v>49.9</v>
      </c>
      <c r="K20" s="11">
        <v>50.1</v>
      </c>
      <c r="L20" s="52">
        <f>(H20+I20+J20+K20)/4</f>
        <v>49.3</v>
      </c>
      <c r="M20" s="59">
        <v>49.6</v>
      </c>
      <c r="N20" s="11">
        <v>49.6</v>
      </c>
      <c r="O20" s="11">
        <v>49.4</v>
      </c>
      <c r="P20" s="11">
        <v>48</v>
      </c>
      <c r="Q20" s="52">
        <f>(M20+N20+O20+P20)/4</f>
        <v>49.15</v>
      </c>
      <c r="R20" s="20"/>
      <c r="S20" s="20"/>
      <c r="T20" s="20"/>
      <c r="U20" s="22"/>
      <c r="V20" s="23"/>
      <c r="W20" s="24"/>
    </row>
    <row r="21" spans="2:23" ht="15" thickBot="1" x14ac:dyDescent="0.35">
      <c r="R21" s="20"/>
      <c r="T21" s="20"/>
      <c r="U21" s="22"/>
      <c r="V21" s="23"/>
      <c r="W21" s="24"/>
    </row>
    <row r="22" spans="2:23" ht="15" thickBot="1" x14ac:dyDescent="0.35">
      <c r="B22" s="94" t="s">
        <v>24</v>
      </c>
      <c r="C22" s="95"/>
      <c r="T22" s="20"/>
      <c r="U22" s="22"/>
      <c r="V22" s="23"/>
      <c r="W22" s="24"/>
    </row>
    <row r="23" spans="2:23" ht="15" thickBot="1" x14ac:dyDescent="0.35"/>
    <row r="24" spans="2:23" ht="16.8" thickBot="1" x14ac:dyDescent="0.35">
      <c r="B24" s="5" t="s">
        <v>14</v>
      </c>
      <c r="C24" s="6" t="s">
        <v>8</v>
      </c>
      <c r="D24" s="6" t="s">
        <v>9</v>
      </c>
      <c r="E24" s="6" t="s">
        <v>10</v>
      </c>
      <c r="F24" s="6" t="s">
        <v>11</v>
      </c>
      <c r="G24" s="7" t="s">
        <v>12</v>
      </c>
      <c r="H24" s="7" t="s">
        <v>13</v>
      </c>
      <c r="I24" s="8" t="s">
        <v>23</v>
      </c>
      <c r="N24" s="28"/>
      <c r="U24" s="18"/>
      <c r="V24" s="23"/>
    </row>
    <row r="25" spans="2:23" x14ac:dyDescent="0.3">
      <c r="B25" s="9" t="s">
        <v>16</v>
      </c>
      <c r="C25" s="10">
        <v>2547.8000000000002</v>
      </c>
      <c r="D25" s="10">
        <v>1512.3</v>
      </c>
      <c r="E25" s="10">
        <v>2554.1999999999998</v>
      </c>
      <c r="F25" s="10">
        <v>22.1</v>
      </c>
      <c r="G25" s="47">
        <f>1.00025205+((7.59*F25-5.32*F25^2)/10^6)</f>
        <v>0.99782144780000004</v>
      </c>
      <c r="H25" s="17">
        <f t="shared" ref="H25:H32" si="3">C25/(E25-D25)*G25</f>
        <v>2.4400129424175456</v>
      </c>
      <c r="I25" s="27">
        <f t="shared" ref="I25:I31" si="4">(1-H25/$D$7)*100</f>
        <v>3.9364983300178902</v>
      </c>
      <c r="U25" s="18"/>
      <c r="V25" s="30"/>
    </row>
    <row r="26" spans="2:23" x14ac:dyDescent="0.3">
      <c r="B26" s="2" t="s">
        <v>17</v>
      </c>
      <c r="C26" s="1">
        <v>2596.6</v>
      </c>
      <c r="D26" s="1">
        <v>1549.4</v>
      </c>
      <c r="E26" s="1">
        <v>2599.1</v>
      </c>
      <c r="F26" s="1">
        <v>22</v>
      </c>
      <c r="G26" s="43">
        <f t="shared" ref="G26:G31" si="5">1.00025205+((7.59*F26-5.32*F26^2)/10^6)</f>
        <v>0.99784415000000004</v>
      </c>
      <c r="H26" s="15">
        <f t="shared" si="3"/>
        <v>2.4683263026483759</v>
      </c>
      <c r="I26" s="25">
        <f t="shared" si="4"/>
        <v>2.8217991083316574</v>
      </c>
      <c r="K26" s="29"/>
      <c r="N26" s="18"/>
      <c r="O26" s="18"/>
      <c r="P26" s="18"/>
      <c r="Q26" s="18"/>
    </row>
    <row r="27" spans="2:23" x14ac:dyDescent="0.3">
      <c r="B27" s="2" t="s">
        <v>18</v>
      </c>
      <c r="C27" s="1">
        <v>2554</v>
      </c>
      <c r="D27" s="1">
        <v>1525.2</v>
      </c>
      <c r="E27" s="1">
        <v>2557.5</v>
      </c>
      <c r="F27" s="1">
        <v>22.4</v>
      </c>
      <c r="G27" s="43">
        <f t="shared" si="5"/>
        <v>0.99775270280000006</v>
      </c>
      <c r="H27" s="15">
        <f t="shared" si="3"/>
        <v>2.4685269814503541</v>
      </c>
      <c r="I27" s="25">
        <f t="shared" si="4"/>
        <v>2.8138983680963014</v>
      </c>
      <c r="K27" s="24"/>
      <c r="N27" s="18"/>
      <c r="O27" s="19"/>
      <c r="P27" s="20"/>
      <c r="Q27" s="21"/>
    </row>
    <row r="28" spans="2:23" x14ac:dyDescent="0.3">
      <c r="B28" s="2" t="s">
        <v>19</v>
      </c>
      <c r="C28" s="1">
        <v>2625</v>
      </c>
      <c r="D28" s="1">
        <v>1571</v>
      </c>
      <c r="E28" s="1">
        <v>2627.6</v>
      </c>
      <c r="F28" s="1">
        <v>21.7</v>
      </c>
      <c r="G28" s="43">
        <f t="shared" si="5"/>
        <v>0.99791161820000007</v>
      </c>
      <c r="H28" s="15">
        <f t="shared" si="3"/>
        <v>2.4791955307353777</v>
      </c>
      <c r="I28" s="25">
        <f t="shared" si="4"/>
        <v>2.3938767427016727</v>
      </c>
      <c r="K28" s="24"/>
      <c r="N28" s="18"/>
      <c r="O28" s="19"/>
      <c r="P28" s="20"/>
      <c r="Q28" s="21"/>
      <c r="R28" s="18"/>
      <c r="S28" s="18"/>
    </row>
    <row r="29" spans="2:23" x14ac:dyDescent="0.3">
      <c r="B29" s="2" t="s">
        <v>20</v>
      </c>
      <c r="C29" s="1">
        <v>2642.1</v>
      </c>
      <c r="D29" s="1">
        <v>1581.9</v>
      </c>
      <c r="E29" s="1">
        <v>2644.7</v>
      </c>
      <c r="F29" s="1">
        <v>21.7</v>
      </c>
      <c r="G29" s="43">
        <f t="shared" si="5"/>
        <v>0.99791161820000007</v>
      </c>
      <c r="H29" s="15">
        <f t="shared" si="3"/>
        <v>2.4807887527721308</v>
      </c>
      <c r="I29" s="25">
        <f t="shared" si="4"/>
        <v>2.3311514656641386</v>
      </c>
      <c r="K29" s="24"/>
      <c r="N29" s="18"/>
      <c r="O29" s="19"/>
      <c r="P29" s="20"/>
      <c r="Q29" s="21"/>
      <c r="R29" s="21"/>
      <c r="S29" s="20"/>
    </row>
    <row r="30" spans="2:23" x14ac:dyDescent="0.3">
      <c r="B30" s="2" t="s">
        <v>21</v>
      </c>
      <c r="C30" s="1">
        <v>2516.6</v>
      </c>
      <c r="D30" s="1">
        <v>1513</v>
      </c>
      <c r="E30" s="1">
        <v>2521</v>
      </c>
      <c r="F30" s="1">
        <v>21.7</v>
      </c>
      <c r="G30" s="43">
        <f t="shared" si="5"/>
        <v>0.99791161820000007</v>
      </c>
      <c r="H30" s="15">
        <f t="shared" si="3"/>
        <v>2.4914130737719442</v>
      </c>
      <c r="I30" s="25">
        <f t="shared" si="4"/>
        <v>1.9128711113407859</v>
      </c>
      <c r="K30" s="24"/>
      <c r="N30" s="18"/>
      <c r="O30" s="19"/>
      <c r="P30" s="20"/>
      <c r="Q30" s="21"/>
      <c r="R30" s="21"/>
      <c r="S30" s="20"/>
      <c r="T30" s="18"/>
      <c r="U30" s="29"/>
      <c r="V30" s="29"/>
      <c r="W30" s="29"/>
    </row>
    <row r="31" spans="2:23" x14ac:dyDescent="0.3">
      <c r="B31" s="2" t="s">
        <v>22</v>
      </c>
      <c r="C31" s="1">
        <v>2639.9</v>
      </c>
      <c r="D31" s="1">
        <v>1573.1</v>
      </c>
      <c r="E31" s="1">
        <v>2643.8</v>
      </c>
      <c r="F31" s="1">
        <v>21.7</v>
      </c>
      <c r="G31" s="43">
        <f t="shared" si="5"/>
        <v>0.99791161820000007</v>
      </c>
      <c r="H31" s="15">
        <f t="shared" si="3"/>
        <v>2.4604341840722701</v>
      </c>
      <c r="I31" s="25">
        <f t="shared" si="4"/>
        <v>3.1325124380995994</v>
      </c>
      <c r="K31" s="24"/>
      <c r="N31" s="18"/>
      <c r="O31" s="19"/>
      <c r="P31" s="20"/>
      <c r="Q31" s="21"/>
      <c r="R31" s="21"/>
      <c r="S31" s="20"/>
      <c r="T31" s="21"/>
      <c r="U31" s="22"/>
      <c r="V31" s="23"/>
      <c r="W31" s="24"/>
    </row>
    <row r="32" spans="2:23" ht="15" thickBot="1" x14ac:dyDescent="0.35">
      <c r="B32" s="3" t="s">
        <v>43</v>
      </c>
      <c r="C32" s="11">
        <v>2433</v>
      </c>
      <c r="D32" s="11">
        <v>1439.1</v>
      </c>
      <c r="E32" s="11">
        <v>2424.8000000000002</v>
      </c>
      <c r="F32" s="11">
        <v>24.4</v>
      </c>
      <c r="G32" s="4">
        <f>1.00025205+((7.59*F32-5.32*F32^2)/10^6)</f>
        <v>0.99726993080000004</v>
      </c>
      <c r="H32" s="16">
        <f t="shared" si="3"/>
        <v>2.4615580213415842</v>
      </c>
      <c r="I32" s="26">
        <f>(1-H32/$D$7)*100</f>
        <v>3.0882668763155818</v>
      </c>
      <c r="J32" s="23"/>
      <c r="K32" s="24"/>
      <c r="N32" s="18"/>
      <c r="O32" s="19"/>
      <c r="P32" s="20"/>
      <c r="Q32" s="21"/>
      <c r="R32" s="21"/>
      <c r="S32" s="20"/>
      <c r="T32" s="21"/>
      <c r="U32" s="22"/>
      <c r="V32" s="23"/>
      <c r="W32" s="24"/>
    </row>
    <row r="33" spans="2:23" ht="15" thickBot="1" x14ac:dyDescent="0.35">
      <c r="B33" s="18"/>
      <c r="C33" s="19"/>
      <c r="D33" s="20"/>
      <c r="E33" s="21"/>
      <c r="F33" s="20"/>
      <c r="K33" s="24"/>
      <c r="N33" s="18"/>
      <c r="O33" s="19"/>
      <c r="P33" s="20"/>
      <c r="Q33" s="21"/>
      <c r="R33" s="21"/>
      <c r="S33" s="20"/>
      <c r="T33" s="21"/>
      <c r="U33" s="22"/>
      <c r="V33" s="23"/>
      <c r="W33" s="24"/>
    </row>
    <row r="34" spans="2:23" x14ac:dyDescent="0.3">
      <c r="B34" s="18"/>
      <c r="C34" s="19"/>
      <c r="D34" s="20"/>
      <c r="E34" s="21"/>
      <c r="F34" s="20"/>
      <c r="G34" s="13" t="s">
        <v>0</v>
      </c>
      <c r="H34" s="12">
        <f>AVERAGE(H25:H32)</f>
        <v>2.4687819736511982</v>
      </c>
      <c r="I34" s="44">
        <f>AVERAGE(I25:I32)</f>
        <v>2.8038593050709535</v>
      </c>
      <c r="K34" s="24"/>
      <c r="N34" s="18"/>
      <c r="O34" s="19"/>
      <c r="P34" s="20"/>
      <c r="Q34" s="21"/>
      <c r="R34" s="21"/>
      <c r="S34" s="20"/>
      <c r="T34" s="21"/>
      <c r="U34" s="22"/>
      <c r="V34" s="23"/>
      <c r="W34" s="24"/>
    </row>
    <row r="35" spans="2:23" ht="15" thickBot="1" x14ac:dyDescent="0.35">
      <c r="B35" s="18"/>
      <c r="C35" s="19"/>
      <c r="D35" s="20"/>
      <c r="E35" s="21"/>
      <c r="F35" s="20"/>
      <c r="G35" s="14" t="s">
        <v>1</v>
      </c>
      <c r="H35" s="45">
        <f>STDEV(H25:H32)</f>
        <v>1.5650524873504944E-2</v>
      </c>
      <c r="I35" s="46">
        <f>STDEV(I25:I32)</f>
        <v>0.6161623965946802</v>
      </c>
      <c r="J35" s="23"/>
      <c r="K35" s="24"/>
      <c r="N35" s="18"/>
      <c r="O35" s="19"/>
      <c r="P35" s="20"/>
      <c r="Q35" s="21"/>
      <c r="R35" s="21"/>
      <c r="S35" s="20"/>
      <c r="T35" s="21"/>
      <c r="U35" s="22"/>
      <c r="V35" s="23"/>
      <c r="W35" s="24"/>
    </row>
    <row r="36" spans="2:23" x14ac:dyDescent="0.3">
      <c r="R36" s="21"/>
      <c r="S36" s="21"/>
      <c r="T36" s="21"/>
      <c r="U36" s="22"/>
      <c r="V36" s="23"/>
      <c r="W36" s="24"/>
    </row>
    <row r="37" spans="2:23" x14ac:dyDescent="0.3">
      <c r="T37" s="21"/>
      <c r="U37" s="22"/>
      <c r="V37" s="23"/>
      <c r="W37" s="24"/>
    </row>
    <row r="38" spans="2:23" x14ac:dyDescent="0.3">
      <c r="T38" s="21"/>
      <c r="U38" s="22"/>
      <c r="V38" s="23"/>
      <c r="W38" s="24"/>
    </row>
    <row r="39" spans="2:23" x14ac:dyDescent="0.3">
      <c r="R39" s="20"/>
      <c r="S39" s="20"/>
      <c r="T39" s="20"/>
      <c r="U39" s="22"/>
      <c r="V39" s="23"/>
      <c r="W39" s="24"/>
    </row>
    <row r="40" spans="2:23" x14ac:dyDescent="0.3">
      <c r="B40" s="18"/>
      <c r="C40" s="19"/>
      <c r="D40" s="20"/>
      <c r="E40" s="21"/>
      <c r="F40" s="20"/>
      <c r="G40" s="20"/>
      <c r="H40" s="20"/>
      <c r="I40" s="22"/>
      <c r="J40" s="23"/>
      <c r="K40" s="24"/>
      <c r="N40" s="18"/>
      <c r="O40" s="19"/>
      <c r="P40" s="20"/>
      <c r="Q40" s="21"/>
      <c r="R40" s="20"/>
      <c r="S40" s="20"/>
      <c r="T40" s="20"/>
      <c r="U40" s="22"/>
      <c r="V40" s="23"/>
      <c r="W40" s="24"/>
    </row>
    <row r="41" spans="2:23" x14ac:dyDescent="0.3">
      <c r="B41" s="18"/>
      <c r="C41" s="19"/>
      <c r="D41" s="20"/>
      <c r="E41" s="21"/>
      <c r="F41" s="20"/>
      <c r="G41" s="20"/>
      <c r="H41" s="20"/>
      <c r="I41" s="22"/>
      <c r="J41" s="23"/>
      <c r="K41" s="24"/>
      <c r="N41" s="18"/>
      <c r="O41" s="19"/>
      <c r="P41" s="20"/>
      <c r="Q41" s="21"/>
      <c r="R41" s="20"/>
      <c r="S41" s="20"/>
      <c r="T41" s="20"/>
      <c r="U41" s="22"/>
      <c r="V41" s="23"/>
      <c r="W41" s="24"/>
    </row>
    <row r="42" spans="2:23" x14ac:dyDescent="0.3">
      <c r="B42" s="18"/>
      <c r="C42" s="19"/>
      <c r="D42" s="20"/>
      <c r="E42" s="21"/>
      <c r="F42" s="20"/>
      <c r="G42" s="20"/>
      <c r="H42" s="20"/>
      <c r="I42" s="22"/>
      <c r="J42" s="23"/>
      <c r="K42" s="24"/>
      <c r="N42" s="18"/>
      <c r="O42" s="19"/>
      <c r="P42" s="20"/>
      <c r="Q42" s="21"/>
      <c r="R42" s="20"/>
      <c r="S42" s="20"/>
      <c r="T42" s="20"/>
      <c r="U42" s="22"/>
      <c r="V42" s="23"/>
      <c r="W42" s="24"/>
    </row>
    <row r="43" spans="2:23" x14ac:dyDescent="0.3">
      <c r="B43" s="18"/>
      <c r="C43" s="19"/>
      <c r="D43" s="20"/>
      <c r="E43" s="21"/>
      <c r="F43" s="20"/>
      <c r="G43" s="20"/>
      <c r="H43" s="20"/>
      <c r="I43" s="22"/>
      <c r="J43" s="23"/>
      <c r="K43" s="24"/>
      <c r="N43" s="18"/>
      <c r="O43" s="19"/>
      <c r="P43" s="20"/>
      <c r="Q43" s="21"/>
      <c r="R43" s="20"/>
      <c r="S43" s="20"/>
      <c r="T43" s="20"/>
      <c r="U43" s="22"/>
      <c r="V43" s="23"/>
      <c r="W43" s="24"/>
    </row>
    <row r="44" spans="2:23" x14ac:dyDescent="0.3">
      <c r="B44" s="18"/>
      <c r="C44" s="19"/>
      <c r="D44" s="20"/>
      <c r="E44" s="21"/>
      <c r="F44" s="20"/>
      <c r="G44" s="20"/>
      <c r="H44" s="20"/>
      <c r="I44" s="22"/>
      <c r="J44" s="23"/>
      <c r="K44" s="24"/>
      <c r="N44" s="18"/>
      <c r="O44" s="19"/>
      <c r="P44" s="20"/>
      <c r="Q44" s="21"/>
      <c r="R44" s="20"/>
      <c r="S44" s="20"/>
      <c r="T44" s="20"/>
      <c r="U44" s="22"/>
      <c r="V44" s="23"/>
      <c r="W44" s="24"/>
    </row>
    <row r="45" spans="2:23" x14ac:dyDescent="0.3">
      <c r="B45" s="18"/>
      <c r="C45" s="19"/>
      <c r="D45" s="20"/>
      <c r="E45" s="21"/>
      <c r="F45" s="20"/>
      <c r="G45" s="20"/>
      <c r="H45" s="20"/>
      <c r="I45" s="22"/>
      <c r="J45" s="23"/>
      <c r="K45" s="24"/>
      <c r="N45" s="18"/>
      <c r="O45" s="19"/>
      <c r="P45" s="20"/>
      <c r="Q45" s="21"/>
      <c r="R45" s="20"/>
      <c r="S45" s="20"/>
      <c r="T45" s="20"/>
      <c r="U45" s="22"/>
      <c r="V45" s="23"/>
      <c r="W45" s="24"/>
    </row>
    <row r="46" spans="2:23" x14ac:dyDescent="0.3">
      <c r="B46" s="18"/>
      <c r="C46" s="19"/>
      <c r="D46" s="20"/>
      <c r="E46" s="20"/>
      <c r="F46" s="20"/>
      <c r="G46" s="20"/>
      <c r="H46" s="20"/>
      <c r="I46" s="22"/>
      <c r="J46" s="23"/>
      <c r="K46" s="24"/>
      <c r="N46" s="18"/>
      <c r="O46" s="19"/>
      <c r="P46" s="20"/>
      <c r="Q46" s="20"/>
      <c r="R46" s="20"/>
      <c r="S46" s="20"/>
      <c r="T46" s="20"/>
      <c r="U46" s="22"/>
      <c r="V46" s="23"/>
      <c r="W46" s="24"/>
    </row>
    <row r="47" spans="2:23" x14ac:dyDescent="0.3">
      <c r="U47" s="18"/>
      <c r="V47" s="23"/>
    </row>
    <row r="48" spans="2:23" x14ac:dyDescent="0.3">
      <c r="I48" s="18"/>
      <c r="J48" s="23"/>
      <c r="U48" s="18"/>
      <c r="V48" s="30"/>
    </row>
    <row r="49" spans="2:11" x14ac:dyDescent="0.3">
      <c r="I49" s="18"/>
      <c r="J49" s="30"/>
    </row>
    <row r="52" spans="2:11" x14ac:dyDescent="0.3">
      <c r="B52" s="28"/>
    </row>
    <row r="54" spans="2:11" x14ac:dyDescent="0.3">
      <c r="B54" s="18"/>
      <c r="C54" s="18"/>
      <c r="D54" s="18"/>
      <c r="E54" s="18"/>
      <c r="F54" s="18"/>
      <c r="G54" s="18"/>
      <c r="H54" s="18"/>
      <c r="I54" s="29"/>
      <c r="J54" s="29"/>
      <c r="K54" s="29"/>
    </row>
    <row r="55" spans="2:11" x14ac:dyDescent="0.3">
      <c r="B55" s="18"/>
      <c r="C55" s="19"/>
      <c r="D55" s="20"/>
      <c r="E55" s="21"/>
      <c r="F55" s="21"/>
      <c r="G55" s="21"/>
      <c r="H55" s="21"/>
      <c r="I55" s="22"/>
      <c r="J55" s="23"/>
      <c r="K55" s="24"/>
    </row>
    <row r="56" spans="2:11" x14ac:dyDescent="0.3">
      <c r="B56" s="18"/>
      <c r="C56" s="19"/>
      <c r="D56" s="20"/>
      <c r="E56" s="21"/>
      <c r="F56" s="21"/>
      <c r="G56" s="21"/>
      <c r="H56" s="21"/>
      <c r="I56" s="22"/>
      <c r="J56" s="23"/>
      <c r="K56" s="24"/>
    </row>
    <row r="57" spans="2:11" x14ac:dyDescent="0.3">
      <c r="B57" s="18"/>
      <c r="C57" s="19"/>
      <c r="D57" s="20"/>
      <c r="E57" s="21"/>
      <c r="F57" s="21"/>
      <c r="G57" s="21"/>
      <c r="H57" s="21"/>
      <c r="I57" s="22"/>
      <c r="J57" s="23"/>
      <c r="K57" s="24"/>
    </row>
    <row r="58" spans="2:11" x14ac:dyDescent="0.3">
      <c r="B58" s="18"/>
      <c r="C58" s="19"/>
      <c r="D58" s="20"/>
      <c r="E58" s="21"/>
      <c r="F58" s="21"/>
      <c r="G58" s="21"/>
      <c r="H58" s="21"/>
      <c r="I58" s="22"/>
      <c r="J58" s="23"/>
      <c r="K58" s="24"/>
    </row>
    <row r="59" spans="2:11" x14ac:dyDescent="0.3">
      <c r="B59" s="18"/>
      <c r="C59" s="19"/>
      <c r="D59" s="20"/>
      <c r="E59" s="21"/>
      <c r="F59" s="21"/>
      <c r="G59" s="21"/>
      <c r="H59" s="21"/>
      <c r="I59" s="22"/>
      <c r="J59" s="23"/>
      <c r="K59" s="24"/>
    </row>
    <row r="60" spans="2:11" x14ac:dyDescent="0.3">
      <c r="B60" s="18"/>
      <c r="C60" s="19"/>
      <c r="D60" s="20"/>
      <c r="E60" s="21"/>
      <c r="F60" s="21"/>
      <c r="G60" s="21"/>
      <c r="H60" s="21"/>
      <c r="I60" s="22"/>
      <c r="J60" s="23"/>
      <c r="K60" s="24"/>
    </row>
    <row r="61" spans="2:11" x14ac:dyDescent="0.3">
      <c r="B61" s="18"/>
      <c r="C61" s="19"/>
      <c r="D61" s="20"/>
      <c r="E61" s="21"/>
      <c r="F61" s="21"/>
      <c r="G61" s="21"/>
      <c r="H61" s="21"/>
      <c r="I61" s="22"/>
      <c r="J61" s="23"/>
      <c r="K61" s="24"/>
    </row>
    <row r="62" spans="2:11" x14ac:dyDescent="0.3">
      <c r="B62" s="18"/>
      <c r="C62" s="19"/>
      <c r="D62" s="20"/>
      <c r="E62" s="21"/>
      <c r="F62" s="21"/>
      <c r="G62" s="21"/>
      <c r="H62" s="21"/>
      <c r="I62" s="22"/>
      <c r="J62" s="23"/>
      <c r="K62" s="24"/>
    </row>
    <row r="63" spans="2:11" x14ac:dyDescent="0.3">
      <c r="B63" s="18"/>
      <c r="C63" s="19"/>
      <c r="D63" s="20"/>
      <c r="E63" s="21"/>
      <c r="F63" s="21"/>
      <c r="G63" s="21"/>
      <c r="H63" s="21"/>
      <c r="I63" s="22"/>
      <c r="J63" s="23"/>
      <c r="K63" s="24"/>
    </row>
    <row r="64" spans="2:11" x14ac:dyDescent="0.3">
      <c r="B64" s="18"/>
      <c r="C64" s="19"/>
      <c r="D64" s="20"/>
      <c r="E64" s="21"/>
      <c r="F64" s="20"/>
      <c r="G64" s="20"/>
      <c r="H64" s="20"/>
      <c r="I64" s="22"/>
      <c r="J64" s="23"/>
      <c r="K64" s="24"/>
    </row>
    <row r="65" spans="2:11" x14ac:dyDescent="0.3">
      <c r="B65" s="18"/>
      <c r="C65" s="19"/>
      <c r="D65" s="20"/>
      <c r="E65" s="21"/>
      <c r="F65" s="20"/>
      <c r="G65" s="20"/>
      <c r="H65" s="20"/>
      <c r="I65" s="22"/>
      <c r="J65" s="23"/>
      <c r="K65" s="24"/>
    </row>
    <row r="66" spans="2:11" x14ac:dyDescent="0.3">
      <c r="B66" s="18"/>
      <c r="C66" s="19"/>
      <c r="D66" s="20"/>
      <c r="E66" s="21"/>
      <c r="F66" s="20"/>
      <c r="G66" s="20"/>
      <c r="H66" s="20"/>
      <c r="I66" s="22"/>
      <c r="J66" s="23"/>
      <c r="K66" s="24"/>
    </row>
    <row r="67" spans="2:11" x14ac:dyDescent="0.3">
      <c r="B67" s="18"/>
      <c r="C67" s="19"/>
      <c r="D67" s="20"/>
      <c r="E67" s="21"/>
      <c r="F67" s="20"/>
      <c r="G67" s="20"/>
      <c r="H67" s="20"/>
      <c r="I67" s="22"/>
      <c r="J67" s="23"/>
      <c r="K67" s="24"/>
    </row>
    <row r="68" spans="2:11" x14ac:dyDescent="0.3">
      <c r="B68" s="18"/>
      <c r="C68" s="19"/>
      <c r="D68" s="20"/>
      <c r="E68" s="21"/>
      <c r="F68" s="20"/>
      <c r="G68" s="20"/>
      <c r="H68" s="20"/>
      <c r="I68" s="22"/>
      <c r="J68" s="23"/>
      <c r="K68" s="24"/>
    </row>
    <row r="69" spans="2:11" x14ac:dyDescent="0.3">
      <c r="B69" s="18"/>
      <c r="C69" s="19"/>
      <c r="D69" s="20"/>
      <c r="E69" s="21"/>
      <c r="F69" s="20"/>
      <c r="G69" s="20"/>
      <c r="H69" s="20"/>
      <c r="I69" s="22"/>
      <c r="J69" s="23"/>
      <c r="K69" s="24"/>
    </row>
    <row r="70" spans="2:11" x14ac:dyDescent="0.3">
      <c r="B70" s="18"/>
      <c r="C70" s="19"/>
      <c r="D70" s="20"/>
      <c r="E70" s="20"/>
      <c r="F70" s="20"/>
      <c r="G70" s="20"/>
      <c r="H70" s="20"/>
      <c r="I70" s="22"/>
      <c r="J70" s="23"/>
      <c r="K70" s="24"/>
    </row>
    <row r="71" spans="2:11" x14ac:dyDescent="0.3">
      <c r="I71" s="18"/>
      <c r="J71" s="23"/>
    </row>
    <row r="72" spans="2:11" x14ac:dyDescent="0.3">
      <c r="I72" s="18"/>
      <c r="J72" s="30"/>
    </row>
  </sheetData>
  <mergeCells count="2">
    <mergeCell ref="B10:D10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FAD09-0B0D-4730-9E47-DD1B23CDBF1A}">
  <dimension ref="B1:AB72"/>
  <sheetViews>
    <sheetView topLeftCell="A9" zoomScale="90" zoomScaleNormal="90" workbookViewId="0">
      <selection activeCell="N28" sqref="N28"/>
    </sheetView>
  </sheetViews>
  <sheetFormatPr defaultRowHeight="14.4" x14ac:dyDescent="0.3"/>
  <cols>
    <col min="2" max="2" width="12" bestFit="1" customWidth="1"/>
    <col min="3" max="3" width="11.5546875" bestFit="1" customWidth="1"/>
    <col min="4" max="4" width="11.21875" bestFit="1" customWidth="1"/>
    <col min="7" max="7" width="10.5546875" bestFit="1" customWidth="1"/>
    <col min="8" max="8" width="11.88671875" bestFit="1" customWidth="1"/>
    <col min="9" max="9" width="11.6640625" bestFit="1" customWidth="1"/>
    <col min="10" max="10" width="12" bestFit="1" customWidth="1"/>
    <col min="11" max="11" width="11.6640625" bestFit="1" customWidth="1"/>
    <col min="12" max="12" width="11.21875" bestFit="1" customWidth="1"/>
    <col min="13" max="13" width="10.33203125" bestFit="1" customWidth="1"/>
    <col min="14" max="14" width="12" bestFit="1" customWidth="1"/>
    <col min="15" max="16" width="11.109375" bestFit="1" customWidth="1"/>
    <col min="17" max="17" width="9.88671875" bestFit="1" customWidth="1"/>
    <col min="18" max="18" width="10.33203125" bestFit="1" customWidth="1"/>
    <col min="19" max="19" width="10" bestFit="1" customWidth="1"/>
    <col min="20" max="20" width="11.109375" bestFit="1" customWidth="1"/>
    <col min="21" max="21" width="10.77734375" bestFit="1" customWidth="1"/>
    <col min="22" max="22" width="12" bestFit="1" customWidth="1"/>
    <col min="23" max="23" width="11.6640625" bestFit="1" customWidth="1"/>
    <col min="26" max="26" width="11.21875" bestFit="1" customWidth="1"/>
    <col min="27" max="27" width="14" bestFit="1" customWidth="1"/>
  </cols>
  <sheetData>
    <row r="1" spans="2:28" ht="15" thickBot="1" x14ac:dyDescent="0.35"/>
    <row r="2" spans="2:28" ht="15" thickBot="1" x14ac:dyDescent="0.35">
      <c r="B2" s="31" t="s">
        <v>70</v>
      </c>
    </row>
    <row r="3" spans="2:28" ht="15" thickBot="1" x14ac:dyDescent="0.35"/>
    <row r="4" spans="2:28" ht="15.6" x14ac:dyDescent="0.3">
      <c r="B4" s="32" t="s">
        <v>42</v>
      </c>
      <c r="C4" s="33" t="s">
        <v>41</v>
      </c>
      <c r="D4" s="39">
        <v>413</v>
      </c>
    </row>
    <row r="5" spans="2:28" x14ac:dyDescent="0.3">
      <c r="B5" s="34" t="s">
        <v>2</v>
      </c>
      <c r="C5" s="35" t="s">
        <v>4</v>
      </c>
      <c r="D5" s="40">
        <v>50</v>
      </c>
    </row>
    <row r="6" spans="2:28" x14ac:dyDescent="0.3">
      <c r="B6" s="34" t="s">
        <v>3</v>
      </c>
      <c r="C6" s="35" t="s">
        <v>4</v>
      </c>
      <c r="D6" s="40">
        <v>50</v>
      </c>
      <c r="R6" s="18"/>
      <c r="V6" s="29"/>
      <c r="W6" s="29"/>
      <c r="Z6" s="29"/>
      <c r="AA6" s="18"/>
      <c r="AB6" s="29"/>
    </row>
    <row r="7" spans="2:28" ht="16.2" x14ac:dyDescent="0.3">
      <c r="B7" s="36" t="s">
        <v>6</v>
      </c>
      <c r="C7" s="35" t="s">
        <v>7</v>
      </c>
      <c r="D7" s="41">
        <v>2.5630000000000002</v>
      </c>
      <c r="R7" s="21"/>
      <c r="V7" s="23"/>
      <c r="W7" s="24"/>
      <c r="Z7" s="18"/>
      <c r="AA7" s="23"/>
      <c r="AB7" s="30"/>
    </row>
    <row r="8" spans="2:28" ht="16.2" thickBot="1" x14ac:dyDescent="0.35">
      <c r="B8" s="37" t="s">
        <v>40</v>
      </c>
      <c r="C8" s="38" t="s">
        <v>5</v>
      </c>
      <c r="D8" s="42">
        <v>7</v>
      </c>
      <c r="R8" s="20"/>
      <c r="V8" s="23"/>
      <c r="W8" s="24"/>
      <c r="Z8" s="18"/>
      <c r="AA8" s="23"/>
      <c r="AB8" s="30"/>
    </row>
    <row r="9" spans="2:28" ht="15" thickBot="1" x14ac:dyDescent="0.35">
      <c r="R9" s="20"/>
      <c r="S9" s="21"/>
      <c r="T9" s="20"/>
      <c r="U9" s="22"/>
      <c r="V9" s="23"/>
      <c r="W9" s="24"/>
      <c r="Z9" s="18"/>
      <c r="AA9" s="23"/>
      <c r="AB9" s="30"/>
    </row>
    <row r="10" spans="2:28" ht="15" thickBot="1" x14ac:dyDescent="0.35">
      <c r="B10" s="91" t="s">
        <v>25</v>
      </c>
      <c r="C10" s="92"/>
      <c r="D10" s="93"/>
      <c r="N10" s="28"/>
      <c r="R10" s="20"/>
      <c r="S10" s="21"/>
      <c r="T10" s="20"/>
      <c r="U10" s="22"/>
      <c r="V10" s="23"/>
      <c r="W10" s="24"/>
      <c r="Z10" s="18"/>
      <c r="AA10" s="23"/>
      <c r="AB10" s="30"/>
    </row>
    <row r="11" spans="2:28" ht="15" thickBot="1" x14ac:dyDescent="0.35">
      <c r="R11" s="20"/>
      <c r="S11" s="21"/>
      <c r="T11" s="20"/>
      <c r="U11" s="22"/>
      <c r="V11" s="23"/>
      <c r="W11" s="24"/>
      <c r="Z11" s="18"/>
      <c r="AA11" s="23"/>
      <c r="AB11" s="30"/>
    </row>
    <row r="12" spans="2:28" ht="16.2" thickBot="1" x14ac:dyDescent="0.35">
      <c r="B12" s="48" t="s">
        <v>14</v>
      </c>
      <c r="C12" s="5" t="s">
        <v>26</v>
      </c>
      <c r="D12" s="6" t="s">
        <v>27</v>
      </c>
      <c r="E12" s="6" t="s">
        <v>28</v>
      </c>
      <c r="F12" s="6" t="s">
        <v>29</v>
      </c>
      <c r="G12" s="66" t="s">
        <v>30</v>
      </c>
      <c r="H12" s="73" t="s">
        <v>31</v>
      </c>
      <c r="I12" s="74" t="s">
        <v>32</v>
      </c>
      <c r="J12" s="74" t="s">
        <v>33</v>
      </c>
      <c r="K12" s="74" t="s">
        <v>34</v>
      </c>
      <c r="L12" s="75" t="s">
        <v>35</v>
      </c>
      <c r="M12" s="53" t="s">
        <v>36</v>
      </c>
      <c r="N12" s="6" t="s">
        <v>37</v>
      </c>
      <c r="O12" s="6" t="s">
        <v>38</v>
      </c>
      <c r="P12" s="6" t="s">
        <v>38</v>
      </c>
      <c r="Q12" s="49" t="s">
        <v>39</v>
      </c>
      <c r="R12" s="20"/>
      <c r="S12" s="21"/>
      <c r="T12" s="20"/>
      <c r="U12" s="22"/>
      <c r="V12" s="23"/>
      <c r="W12" s="24"/>
    </row>
    <row r="13" spans="2:28" x14ac:dyDescent="0.3">
      <c r="B13" s="54" t="s">
        <v>62</v>
      </c>
      <c r="C13" s="60">
        <v>412</v>
      </c>
      <c r="D13" s="47">
        <v>412</v>
      </c>
      <c r="E13" s="47">
        <v>413</v>
      </c>
      <c r="F13" s="47">
        <v>413</v>
      </c>
      <c r="G13" s="67">
        <f>(C13+D13+E13+F13)/4</f>
        <v>412.5</v>
      </c>
      <c r="H13" s="70">
        <v>48.5</v>
      </c>
      <c r="I13" s="71">
        <v>49.3</v>
      </c>
      <c r="J13" s="71">
        <v>50.6</v>
      </c>
      <c r="K13" s="71">
        <v>50.4</v>
      </c>
      <c r="L13" s="72">
        <f>(H13+I13+J13+K13)/4</f>
        <v>49.7</v>
      </c>
      <c r="M13" s="57">
        <v>51.8</v>
      </c>
      <c r="N13" s="10">
        <v>51.5</v>
      </c>
      <c r="O13" s="10">
        <v>50.2</v>
      </c>
      <c r="P13" s="10">
        <v>50.5</v>
      </c>
      <c r="Q13" s="50">
        <f>(M13+N13+O13+P13)/4</f>
        <v>51</v>
      </c>
      <c r="R13" s="20"/>
      <c r="S13" s="21"/>
      <c r="T13" s="20"/>
      <c r="U13" s="22"/>
      <c r="V13" s="23"/>
      <c r="W13" s="24"/>
    </row>
    <row r="14" spans="2:28" x14ac:dyDescent="0.3">
      <c r="B14" s="55" t="s">
        <v>63</v>
      </c>
      <c r="C14" s="61">
        <v>412</v>
      </c>
      <c r="D14" s="43">
        <v>413</v>
      </c>
      <c r="E14" s="43">
        <v>412</v>
      </c>
      <c r="F14" s="43">
        <v>412</v>
      </c>
      <c r="G14" s="68">
        <f t="shared" ref="G14:G19" si="0">(C14+D14+E14+F14)/4</f>
        <v>412.25</v>
      </c>
      <c r="H14" s="64">
        <v>48.2</v>
      </c>
      <c r="I14" s="1">
        <v>49.1</v>
      </c>
      <c r="J14" s="1">
        <v>50.8</v>
      </c>
      <c r="K14" s="1">
        <v>51</v>
      </c>
      <c r="L14" s="51">
        <f t="shared" ref="L14:L19" si="1">(H14+I14+J14+K14)/4</f>
        <v>49.775000000000006</v>
      </c>
      <c r="M14" s="58">
        <v>43</v>
      </c>
      <c r="N14" s="1">
        <v>43.1</v>
      </c>
      <c r="O14" s="1">
        <v>49.1</v>
      </c>
      <c r="P14" s="1">
        <v>48.8</v>
      </c>
      <c r="Q14" s="51">
        <f t="shared" ref="Q14:Q19" si="2">(M14+N14+O14+P14)/4</f>
        <v>46</v>
      </c>
      <c r="R14" s="18"/>
      <c r="S14" s="21"/>
      <c r="T14" s="20"/>
      <c r="U14" s="22"/>
      <c r="V14" s="23"/>
      <c r="W14" s="24"/>
    </row>
    <row r="15" spans="2:28" x14ac:dyDescent="0.3">
      <c r="B15" s="55" t="s">
        <v>64</v>
      </c>
      <c r="C15" s="61">
        <v>413</v>
      </c>
      <c r="D15" s="43">
        <v>412</v>
      </c>
      <c r="E15" s="43">
        <v>412</v>
      </c>
      <c r="F15" s="43">
        <v>413</v>
      </c>
      <c r="G15" s="68">
        <f t="shared" si="0"/>
        <v>412.5</v>
      </c>
      <c r="H15" s="64">
        <v>52.4</v>
      </c>
      <c r="I15" s="1">
        <v>51.8</v>
      </c>
      <c r="J15" s="1">
        <v>51</v>
      </c>
      <c r="K15" s="1">
        <v>50.4</v>
      </c>
      <c r="L15" s="51">
        <f t="shared" si="1"/>
        <v>51.4</v>
      </c>
      <c r="M15" s="58">
        <v>49.8</v>
      </c>
      <c r="N15" s="1">
        <v>50.1</v>
      </c>
      <c r="O15" s="1">
        <v>48.1</v>
      </c>
      <c r="P15" s="1">
        <v>49.3</v>
      </c>
      <c r="Q15" s="51">
        <f t="shared" si="2"/>
        <v>49.325000000000003</v>
      </c>
      <c r="R15" s="20"/>
      <c r="S15" s="21"/>
      <c r="T15" s="20"/>
      <c r="U15" s="22"/>
      <c r="V15" s="23"/>
      <c r="W15" s="24"/>
    </row>
    <row r="16" spans="2:28" x14ac:dyDescent="0.3">
      <c r="B16" s="55" t="s">
        <v>65</v>
      </c>
      <c r="C16" s="61">
        <v>411</v>
      </c>
      <c r="D16" s="43">
        <v>411</v>
      </c>
      <c r="E16" s="43">
        <v>412</v>
      </c>
      <c r="F16" s="43">
        <v>412</v>
      </c>
      <c r="G16" s="68">
        <f t="shared" si="0"/>
        <v>411.5</v>
      </c>
      <c r="H16" s="64">
        <v>49.4</v>
      </c>
      <c r="I16" s="1">
        <v>51.3</v>
      </c>
      <c r="J16" s="1">
        <v>52.4</v>
      </c>
      <c r="K16" s="1">
        <v>53</v>
      </c>
      <c r="L16" s="51">
        <f t="shared" si="1"/>
        <v>51.524999999999999</v>
      </c>
      <c r="M16" s="58">
        <v>51.7</v>
      </c>
      <c r="N16" s="1">
        <v>53</v>
      </c>
      <c r="O16" s="1">
        <v>48.7</v>
      </c>
      <c r="P16" s="1">
        <v>51.5</v>
      </c>
      <c r="Q16" s="51">
        <f t="shared" si="2"/>
        <v>51.225000000000001</v>
      </c>
      <c r="R16" s="20"/>
      <c r="S16" s="21"/>
      <c r="T16" s="20"/>
      <c r="U16" s="22"/>
      <c r="V16" s="23"/>
      <c r="W16" s="24"/>
    </row>
    <row r="17" spans="2:23" x14ac:dyDescent="0.3">
      <c r="B17" s="55" t="s">
        <v>66</v>
      </c>
      <c r="C17" s="61">
        <v>412</v>
      </c>
      <c r="D17" s="43">
        <v>413</v>
      </c>
      <c r="E17" s="43">
        <v>413</v>
      </c>
      <c r="F17" s="43">
        <v>412</v>
      </c>
      <c r="G17" s="68">
        <f t="shared" si="0"/>
        <v>412.5</v>
      </c>
      <c r="H17" s="64">
        <v>47.4</v>
      </c>
      <c r="I17" s="1">
        <v>47.4</v>
      </c>
      <c r="J17" s="1">
        <v>50.8</v>
      </c>
      <c r="K17" s="1">
        <v>51.1</v>
      </c>
      <c r="L17" s="51">
        <f t="shared" si="1"/>
        <v>49.174999999999997</v>
      </c>
      <c r="M17" s="58">
        <v>41.6</v>
      </c>
      <c r="N17" s="1">
        <v>41.8</v>
      </c>
      <c r="O17" s="1">
        <v>49.5</v>
      </c>
      <c r="P17" s="1">
        <v>49.2</v>
      </c>
      <c r="Q17" s="51">
        <f t="shared" si="2"/>
        <v>45.525000000000006</v>
      </c>
      <c r="R17" s="20"/>
      <c r="S17" s="20"/>
      <c r="T17" s="20"/>
      <c r="U17" s="22"/>
      <c r="V17" s="23"/>
      <c r="W17" s="24"/>
    </row>
    <row r="18" spans="2:23" x14ac:dyDescent="0.3">
      <c r="B18" s="55" t="s">
        <v>67</v>
      </c>
      <c r="C18" s="61">
        <v>412</v>
      </c>
      <c r="D18" s="43">
        <v>413</v>
      </c>
      <c r="E18" s="43">
        <v>412</v>
      </c>
      <c r="F18" s="43">
        <v>412</v>
      </c>
      <c r="G18" s="68">
        <f t="shared" si="0"/>
        <v>412.25</v>
      </c>
      <c r="H18" s="64">
        <v>48.6</v>
      </c>
      <c r="I18" s="1">
        <v>49.5</v>
      </c>
      <c r="J18" s="1">
        <v>51.3</v>
      </c>
      <c r="K18" s="1">
        <v>51.1</v>
      </c>
      <c r="L18" s="51">
        <f t="shared" si="1"/>
        <v>50.124999999999993</v>
      </c>
      <c r="M18" s="58">
        <v>49.1</v>
      </c>
      <c r="N18" s="1">
        <v>48</v>
      </c>
      <c r="O18" s="1">
        <v>51.7</v>
      </c>
      <c r="P18" s="1">
        <v>50.7</v>
      </c>
      <c r="Q18" s="51">
        <f t="shared" si="2"/>
        <v>49.875</v>
      </c>
      <c r="R18" s="20"/>
      <c r="S18" s="20"/>
      <c r="T18" s="20"/>
      <c r="U18" s="22"/>
      <c r="V18" s="23"/>
      <c r="W18" s="24"/>
    </row>
    <row r="19" spans="2:23" x14ac:dyDescent="0.3">
      <c r="B19" s="55" t="s">
        <v>68</v>
      </c>
      <c r="C19" s="61">
        <v>413</v>
      </c>
      <c r="D19" s="43">
        <v>413</v>
      </c>
      <c r="E19" s="43">
        <v>412</v>
      </c>
      <c r="F19" s="43">
        <v>412</v>
      </c>
      <c r="G19" s="68">
        <f t="shared" si="0"/>
        <v>412.5</v>
      </c>
      <c r="H19" s="64">
        <v>49.3</v>
      </c>
      <c r="I19" s="1">
        <v>50.2</v>
      </c>
      <c r="J19" s="1">
        <v>52.1</v>
      </c>
      <c r="K19" s="1">
        <v>52.1</v>
      </c>
      <c r="L19" s="51">
        <f t="shared" si="1"/>
        <v>50.924999999999997</v>
      </c>
      <c r="M19" s="58">
        <v>50.3</v>
      </c>
      <c r="N19" s="1">
        <v>50</v>
      </c>
      <c r="O19" s="1">
        <v>51.9</v>
      </c>
      <c r="P19" s="1">
        <v>52.1</v>
      </c>
      <c r="Q19" s="51">
        <f t="shared" si="2"/>
        <v>51.074999999999996</v>
      </c>
      <c r="R19" s="20"/>
      <c r="S19" s="20"/>
      <c r="T19" s="20"/>
      <c r="U19" s="22"/>
      <c r="V19" s="23"/>
      <c r="W19" s="24"/>
    </row>
    <row r="20" spans="2:23" ht="15" thickBot="1" x14ac:dyDescent="0.35">
      <c r="B20" s="56" t="s">
        <v>69</v>
      </c>
      <c r="C20" s="62">
        <v>413</v>
      </c>
      <c r="D20" s="4">
        <v>412</v>
      </c>
      <c r="E20" s="4">
        <v>412</v>
      </c>
      <c r="F20" s="4">
        <v>413</v>
      </c>
      <c r="G20" s="69">
        <f>(C20+D20+E20+F20)/4</f>
        <v>412.5</v>
      </c>
      <c r="H20" s="65">
        <v>52.2</v>
      </c>
      <c r="I20" s="11">
        <v>51.5</v>
      </c>
      <c r="J20" s="11">
        <v>50.9</v>
      </c>
      <c r="K20" s="11">
        <v>50.2</v>
      </c>
      <c r="L20" s="52">
        <f>(H20+I20+J20+K20)/4</f>
        <v>51.2</v>
      </c>
      <c r="M20" s="59">
        <v>53.5</v>
      </c>
      <c r="N20" s="11">
        <v>52.9</v>
      </c>
      <c r="O20" s="11">
        <v>51.8</v>
      </c>
      <c r="P20" s="11">
        <v>48.9</v>
      </c>
      <c r="Q20" s="52">
        <f>(M20+N20+O20+P20)/4</f>
        <v>51.774999999999999</v>
      </c>
      <c r="R20" s="20"/>
      <c r="S20" s="20"/>
      <c r="T20" s="20"/>
      <c r="U20" s="22"/>
      <c r="V20" s="23"/>
      <c r="W20" s="24"/>
    </row>
    <row r="21" spans="2:23" ht="15" thickBot="1" x14ac:dyDescent="0.35">
      <c r="R21" s="20"/>
      <c r="T21" s="20"/>
      <c r="U21" s="22"/>
      <c r="V21" s="23"/>
      <c r="W21" s="24"/>
    </row>
    <row r="22" spans="2:23" ht="15" thickBot="1" x14ac:dyDescent="0.35">
      <c r="B22" s="94" t="s">
        <v>24</v>
      </c>
      <c r="C22" s="95"/>
      <c r="T22" s="20"/>
      <c r="U22" s="22"/>
      <c r="V22" s="23"/>
      <c r="W22" s="24"/>
    </row>
    <row r="23" spans="2:23" ht="15" thickBot="1" x14ac:dyDescent="0.35"/>
    <row r="24" spans="2:23" ht="16.8" thickBot="1" x14ac:dyDescent="0.35">
      <c r="B24" s="5" t="s">
        <v>14</v>
      </c>
      <c r="C24" s="6" t="s">
        <v>8</v>
      </c>
      <c r="D24" s="6" t="s">
        <v>9</v>
      </c>
      <c r="E24" s="6" t="s">
        <v>10</v>
      </c>
      <c r="F24" s="6" t="s">
        <v>11</v>
      </c>
      <c r="G24" s="7" t="s">
        <v>12</v>
      </c>
      <c r="H24" s="7" t="s">
        <v>13</v>
      </c>
      <c r="I24" s="8" t="s">
        <v>23</v>
      </c>
      <c r="N24" s="28"/>
      <c r="U24" s="18"/>
      <c r="V24" s="23"/>
    </row>
    <row r="25" spans="2:23" x14ac:dyDescent="0.3">
      <c r="B25" s="9" t="s">
        <v>62</v>
      </c>
      <c r="C25" s="10">
        <v>2632.5</v>
      </c>
      <c r="D25" s="10">
        <v>1585.4</v>
      </c>
      <c r="E25" s="10">
        <v>2636.4</v>
      </c>
      <c r="F25" s="10">
        <v>23.1</v>
      </c>
      <c r="G25" s="47">
        <f>1.00025205+((7.59*F25-5.32*F25^2)/10^6)</f>
        <v>0.9975885738000001</v>
      </c>
      <c r="H25" s="17">
        <f t="shared" ref="H25:H32" si="3">C25/(E25-D25)*G25</f>
        <v>2.4987173363734541</v>
      </c>
      <c r="I25" s="27">
        <f t="shared" ref="I25:I32" si="4">(1-H25/$D$7)*100</f>
        <v>2.508102365452447</v>
      </c>
      <c r="U25" s="18"/>
      <c r="V25" s="30"/>
    </row>
    <row r="26" spans="2:23" x14ac:dyDescent="0.3">
      <c r="B26" s="2" t="s">
        <v>63</v>
      </c>
      <c r="C26" s="1">
        <v>2353.5</v>
      </c>
      <c r="D26" s="1">
        <v>1413.7</v>
      </c>
      <c r="E26" s="1">
        <v>2356.1</v>
      </c>
      <c r="F26" s="1">
        <v>23</v>
      </c>
      <c r="G26" s="43">
        <f t="shared" ref="G26:G31" si="5">1.00025205+((7.59*F26-5.32*F26^2)/10^6)</f>
        <v>0.9976123400000001</v>
      </c>
      <c r="H26" s="15">
        <f t="shared" si="3"/>
        <v>2.4913843826294575</v>
      </c>
      <c r="I26" s="25">
        <f t="shared" si="4"/>
        <v>2.7942105880040091</v>
      </c>
      <c r="K26" s="29"/>
      <c r="N26" s="18"/>
      <c r="O26" s="18"/>
      <c r="P26" s="18"/>
      <c r="Q26" s="18"/>
    </row>
    <row r="27" spans="2:23" x14ac:dyDescent="0.3">
      <c r="B27" s="2" t="s">
        <v>64</v>
      </c>
      <c r="C27" s="1">
        <v>2612.1999999999998</v>
      </c>
      <c r="D27" s="1">
        <v>1565.7</v>
      </c>
      <c r="E27" s="1">
        <v>2614.6999999999998</v>
      </c>
      <c r="F27" s="1">
        <v>21.8</v>
      </c>
      <c r="G27" s="43">
        <f t="shared" si="5"/>
        <v>0.99788923520000006</v>
      </c>
      <c r="H27" s="15">
        <f t="shared" si="3"/>
        <v>2.4849249382168166</v>
      </c>
      <c r="I27" s="25">
        <f t="shared" si="4"/>
        <v>3.0462372915795344</v>
      </c>
      <c r="K27" s="24"/>
      <c r="N27" s="18"/>
      <c r="O27" s="19"/>
      <c r="P27" s="20"/>
      <c r="Q27" s="21"/>
    </row>
    <row r="28" spans="2:23" x14ac:dyDescent="0.3">
      <c r="B28" s="2" t="s">
        <v>65</v>
      </c>
      <c r="C28" s="1">
        <v>2642.5</v>
      </c>
      <c r="D28" s="1">
        <v>1587.6</v>
      </c>
      <c r="E28" s="1">
        <v>2646.8</v>
      </c>
      <c r="F28" s="1">
        <v>24.7</v>
      </c>
      <c r="G28" s="43">
        <f t="shared" si="5"/>
        <v>0.99719384420000001</v>
      </c>
      <c r="H28" s="15">
        <f t="shared" si="3"/>
        <v>2.4878065835522087</v>
      </c>
      <c r="I28" s="25">
        <f t="shared" si="4"/>
        <v>2.9338047775182008</v>
      </c>
      <c r="K28" s="24"/>
      <c r="N28" s="18"/>
      <c r="O28" s="19"/>
      <c r="P28" s="20"/>
      <c r="Q28" s="21"/>
      <c r="R28" s="18"/>
      <c r="S28" s="18"/>
    </row>
    <row r="29" spans="2:23" x14ac:dyDescent="0.3">
      <c r="B29" s="2" t="s">
        <v>66</v>
      </c>
      <c r="C29" s="1">
        <v>2307.1999999999998</v>
      </c>
      <c r="D29" s="1">
        <v>1382.7</v>
      </c>
      <c r="E29" s="1">
        <v>2309.6999999999998</v>
      </c>
      <c r="F29" s="1">
        <v>21.8</v>
      </c>
      <c r="G29" s="43">
        <f t="shared" si="5"/>
        <v>0.99788923520000006</v>
      </c>
      <c r="H29" s="15">
        <f t="shared" si="3"/>
        <v>2.4836354298311116</v>
      </c>
      <c r="I29" s="25">
        <f t="shared" si="4"/>
        <v>3.0965497529804376</v>
      </c>
      <c r="K29" s="24"/>
      <c r="N29" s="18"/>
      <c r="O29" s="19"/>
      <c r="P29" s="20"/>
      <c r="Q29" s="21"/>
      <c r="R29" s="21"/>
      <c r="S29" s="20"/>
    </row>
    <row r="30" spans="2:23" x14ac:dyDescent="0.3">
      <c r="B30" s="2" t="s">
        <v>67</v>
      </c>
      <c r="C30" s="1">
        <v>2616.4</v>
      </c>
      <c r="D30" s="1">
        <v>1573.9</v>
      </c>
      <c r="E30" s="1">
        <v>2619.1</v>
      </c>
      <c r="F30" s="1">
        <v>21.8</v>
      </c>
      <c r="G30" s="43">
        <f t="shared" si="5"/>
        <v>0.99788923520000006</v>
      </c>
      <c r="H30" s="15">
        <f t="shared" si="3"/>
        <v>2.497969187693533</v>
      </c>
      <c r="I30" s="25">
        <f t="shared" si="4"/>
        <v>2.5372927158200165</v>
      </c>
      <c r="K30" s="24"/>
      <c r="N30" s="18"/>
      <c r="O30" s="19"/>
      <c r="P30" s="20"/>
      <c r="Q30" s="21"/>
      <c r="R30" s="21"/>
      <c r="S30" s="20"/>
      <c r="T30" s="18"/>
      <c r="U30" s="29"/>
      <c r="V30" s="29"/>
      <c r="W30" s="29"/>
    </row>
    <row r="31" spans="2:23" x14ac:dyDescent="0.3">
      <c r="B31" s="2" t="s">
        <v>68</v>
      </c>
      <c r="C31" s="1">
        <v>2678.9</v>
      </c>
      <c r="D31" s="1">
        <v>1610.1</v>
      </c>
      <c r="E31" s="1">
        <v>2681.4</v>
      </c>
      <c r="F31" s="1">
        <v>21.8</v>
      </c>
      <c r="G31" s="43">
        <f t="shared" si="5"/>
        <v>0.99788923520000006</v>
      </c>
      <c r="H31" s="15">
        <f t="shared" si="3"/>
        <v>2.4953285467910762</v>
      </c>
      <c r="I31" s="25">
        <f t="shared" si="4"/>
        <v>2.6403220136138938</v>
      </c>
      <c r="K31" s="24"/>
      <c r="N31" s="18"/>
      <c r="O31" s="19"/>
      <c r="P31" s="20"/>
      <c r="Q31" s="21"/>
      <c r="R31" s="21"/>
      <c r="S31" s="20"/>
      <c r="T31" s="21"/>
      <c r="U31" s="22"/>
      <c r="V31" s="23"/>
      <c r="W31" s="24"/>
    </row>
    <row r="32" spans="2:23" ht="15" thickBot="1" x14ac:dyDescent="0.35">
      <c r="B32" s="3" t="s">
        <v>69</v>
      </c>
      <c r="C32" s="11">
        <v>2727.1</v>
      </c>
      <c r="D32" s="11">
        <v>1637.1</v>
      </c>
      <c r="E32" s="11">
        <v>2729.5</v>
      </c>
      <c r="F32" s="11">
        <v>21.9</v>
      </c>
      <c r="G32" s="4">
        <f>1.00025205+((7.59*F32-5.32*F32^2)/10^6)</f>
        <v>0.99786674580000001</v>
      </c>
      <c r="H32" s="16">
        <f t="shared" si="3"/>
        <v>2.4911043596404063</v>
      </c>
      <c r="I32" s="26">
        <f t="shared" si="4"/>
        <v>2.8051361825826682</v>
      </c>
      <c r="J32" s="23"/>
      <c r="K32" s="24"/>
      <c r="N32" s="18"/>
      <c r="O32" s="19"/>
      <c r="P32" s="20"/>
      <c r="Q32" s="21"/>
      <c r="R32" s="21"/>
      <c r="S32" s="20"/>
      <c r="T32" s="21"/>
      <c r="U32" s="22"/>
      <c r="V32" s="23"/>
      <c r="W32" s="24"/>
    </row>
    <row r="33" spans="2:23" ht="15" thickBot="1" x14ac:dyDescent="0.35">
      <c r="B33" s="18"/>
      <c r="C33" s="19"/>
      <c r="D33" s="20"/>
      <c r="E33" s="21"/>
      <c r="F33" s="20"/>
      <c r="K33" s="24"/>
      <c r="N33" s="18"/>
      <c r="O33" s="19"/>
      <c r="P33" s="20"/>
      <c r="Q33" s="21"/>
      <c r="R33" s="21"/>
      <c r="S33" s="20"/>
      <c r="T33" s="21"/>
      <c r="U33" s="22"/>
      <c r="V33" s="23"/>
      <c r="W33" s="24"/>
    </row>
    <row r="34" spans="2:23" x14ac:dyDescent="0.3">
      <c r="B34" s="18"/>
      <c r="C34" s="19"/>
      <c r="D34" s="20"/>
      <c r="E34" s="21"/>
      <c r="F34" s="20"/>
      <c r="G34" s="13" t="s">
        <v>0</v>
      </c>
      <c r="H34" s="12">
        <f>AVERAGE(H25:H32)</f>
        <v>2.4913588455910083</v>
      </c>
      <c r="I34" s="44">
        <f>AVERAGE(I25:I32)</f>
        <v>2.7952069609439008</v>
      </c>
      <c r="K34" s="24"/>
      <c r="N34" s="18"/>
      <c r="O34" s="19"/>
      <c r="P34" s="20"/>
      <c r="Q34" s="21"/>
      <c r="R34" s="21"/>
      <c r="S34" s="20"/>
      <c r="T34" s="21"/>
      <c r="U34" s="22"/>
      <c r="V34" s="23"/>
      <c r="W34" s="24"/>
    </row>
    <row r="35" spans="2:23" ht="15" thickBot="1" x14ac:dyDescent="0.35">
      <c r="B35" s="18"/>
      <c r="C35" s="19"/>
      <c r="D35" s="20"/>
      <c r="E35" s="21"/>
      <c r="F35" s="20"/>
      <c r="G35" s="14" t="s">
        <v>1</v>
      </c>
      <c r="H35" s="45">
        <f>STDEV(H25:H32)</f>
        <v>5.6987822365478407E-3</v>
      </c>
      <c r="I35" s="46">
        <f>STDEV(I25:I32)</f>
        <v>0.22234811691563902</v>
      </c>
      <c r="J35" s="23"/>
      <c r="K35" s="24"/>
      <c r="N35" s="18"/>
      <c r="O35" s="19"/>
      <c r="P35" s="20"/>
      <c r="Q35" s="21"/>
      <c r="R35" s="21"/>
      <c r="S35" s="20"/>
      <c r="T35" s="21"/>
      <c r="U35" s="22"/>
      <c r="V35" s="23"/>
      <c r="W35" s="24"/>
    </row>
    <row r="36" spans="2:23" x14ac:dyDescent="0.3">
      <c r="R36" s="21"/>
      <c r="S36" s="21"/>
      <c r="T36" s="21"/>
      <c r="U36" s="22"/>
      <c r="V36" s="23"/>
      <c r="W36" s="24"/>
    </row>
    <row r="37" spans="2:23" x14ac:dyDescent="0.3">
      <c r="T37" s="21"/>
      <c r="U37" s="22"/>
      <c r="V37" s="23"/>
      <c r="W37" s="24"/>
    </row>
    <row r="38" spans="2:23" x14ac:dyDescent="0.3">
      <c r="T38" s="21"/>
      <c r="U38" s="22"/>
      <c r="V38" s="23"/>
      <c r="W38" s="24"/>
    </row>
    <row r="39" spans="2:23" x14ac:dyDescent="0.3">
      <c r="R39" s="20"/>
      <c r="S39" s="20"/>
      <c r="T39" s="20"/>
      <c r="U39" s="22"/>
      <c r="V39" s="23"/>
      <c r="W39" s="24"/>
    </row>
    <row r="40" spans="2:23" x14ac:dyDescent="0.3">
      <c r="B40" s="18"/>
      <c r="C40" s="19"/>
      <c r="D40" s="20"/>
      <c r="E40" s="21"/>
      <c r="F40" s="20"/>
      <c r="G40" s="20"/>
      <c r="H40" s="20"/>
      <c r="I40" s="22"/>
      <c r="J40" s="23"/>
      <c r="K40" s="24"/>
      <c r="N40" s="18"/>
      <c r="O40" s="19"/>
      <c r="P40" s="20"/>
      <c r="Q40" s="21"/>
      <c r="R40" s="20"/>
      <c r="S40" s="20"/>
      <c r="T40" s="20"/>
      <c r="U40" s="22"/>
      <c r="V40" s="23"/>
      <c r="W40" s="24"/>
    </row>
    <row r="41" spans="2:23" x14ac:dyDescent="0.3">
      <c r="B41" s="18"/>
      <c r="C41" s="19"/>
      <c r="D41" s="20"/>
      <c r="E41" s="21"/>
      <c r="F41" s="20"/>
      <c r="G41" s="20"/>
      <c r="H41" s="20"/>
      <c r="I41" s="22"/>
      <c r="J41" s="23"/>
      <c r="K41" s="24"/>
      <c r="N41" s="18"/>
      <c r="O41" s="19"/>
      <c r="P41" s="20"/>
      <c r="Q41" s="21"/>
      <c r="R41" s="20"/>
      <c r="S41" s="20"/>
      <c r="T41" s="20"/>
      <c r="U41" s="22"/>
      <c r="V41" s="23"/>
      <c r="W41" s="24"/>
    </row>
    <row r="42" spans="2:23" x14ac:dyDescent="0.3">
      <c r="B42" s="18"/>
      <c r="C42" s="19"/>
      <c r="D42" s="20"/>
      <c r="E42" s="21"/>
      <c r="F42" s="20"/>
      <c r="G42" s="20"/>
      <c r="H42" s="20"/>
      <c r="I42" s="22"/>
      <c r="J42" s="23"/>
      <c r="K42" s="24"/>
      <c r="N42" s="18"/>
      <c r="O42" s="19"/>
      <c r="P42" s="20"/>
      <c r="Q42" s="21"/>
      <c r="R42" s="20"/>
      <c r="S42" s="20"/>
      <c r="T42" s="20"/>
      <c r="U42" s="22"/>
      <c r="V42" s="23"/>
      <c r="W42" s="24"/>
    </row>
    <row r="43" spans="2:23" x14ac:dyDescent="0.3">
      <c r="B43" s="18"/>
      <c r="C43" s="19"/>
      <c r="D43" s="20"/>
      <c r="E43" s="21"/>
      <c r="F43" s="20"/>
      <c r="G43" s="20"/>
      <c r="H43" s="20"/>
      <c r="I43" s="22"/>
      <c r="J43" s="23"/>
      <c r="K43" s="24"/>
      <c r="N43" s="18"/>
      <c r="O43" s="19"/>
      <c r="P43" s="20"/>
      <c r="Q43" s="21"/>
      <c r="R43" s="20"/>
      <c r="S43" s="20"/>
      <c r="T43" s="20"/>
      <c r="U43" s="22"/>
      <c r="V43" s="23"/>
      <c r="W43" s="24"/>
    </row>
    <row r="44" spans="2:23" x14ac:dyDescent="0.3">
      <c r="B44" s="18"/>
      <c r="C44" s="19"/>
      <c r="D44" s="20"/>
      <c r="E44" s="21"/>
      <c r="F44" s="20"/>
      <c r="G44" s="20"/>
      <c r="H44" s="20"/>
      <c r="I44" s="22"/>
      <c r="J44" s="23"/>
      <c r="K44" s="24"/>
      <c r="N44" s="18"/>
      <c r="O44" s="19"/>
      <c r="P44" s="20"/>
      <c r="Q44" s="21"/>
      <c r="R44" s="20"/>
      <c r="S44" s="20"/>
      <c r="T44" s="20"/>
      <c r="U44" s="22"/>
      <c r="V44" s="23"/>
      <c r="W44" s="24"/>
    </row>
    <row r="45" spans="2:23" x14ac:dyDescent="0.3">
      <c r="B45" s="18"/>
      <c r="C45" s="19"/>
      <c r="D45" s="20"/>
      <c r="E45" s="21"/>
      <c r="F45" s="20"/>
      <c r="G45" s="20"/>
      <c r="H45" s="20"/>
      <c r="I45" s="22"/>
      <c r="J45" s="23"/>
      <c r="K45" s="24"/>
      <c r="N45" s="18"/>
      <c r="O45" s="19"/>
      <c r="P45" s="20"/>
      <c r="Q45" s="21"/>
      <c r="R45" s="20"/>
      <c r="S45" s="20"/>
      <c r="T45" s="20"/>
      <c r="U45" s="22"/>
      <c r="V45" s="23"/>
      <c r="W45" s="24"/>
    </row>
    <row r="46" spans="2:23" x14ac:dyDescent="0.3">
      <c r="B46" s="18"/>
      <c r="C46" s="19"/>
      <c r="D46" s="20"/>
      <c r="E46" s="20"/>
      <c r="F46" s="20"/>
      <c r="G46" s="20"/>
      <c r="H46" s="20"/>
      <c r="I46" s="22"/>
      <c r="J46" s="23"/>
      <c r="K46" s="24"/>
      <c r="N46" s="18"/>
      <c r="O46" s="19"/>
      <c r="P46" s="20"/>
      <c r="Q46" s="20"/>
      <c r="R46" s="20"/>
      <c r="S46" s="20"/>
      <c r="T46" s="20"/>
      <c r="U46" s="22"/>
      <c r="V46" s="23"/>
      <c r="W46" s="24"/>
    </row>
    <row r="47" spans="2:23" x14ac:dyDescent="0.3">
      <c r="U47" s="18"/>
      <c r="V47" s="23"/>
    </row>
    <row r="48" spans="2:23" x14ac:dyDescent="0.3">
      <c r="I48" s="18"/>
      <c r="J48" s="23"/>
      <c r="U48" s="18"/>
      <c r="V48" s="30"/>
    </row>
    <row r="49" spans="2:11" x14ac:dyDescent="0.3">
      <c r="I49" s="18"/>
      <c r="J49" s="30"/>
    </row>
    <row r="52" spans="2:11" x14ac:dyDescent="0.3">
      <c r="B52" s="28"/>
    </row>
    <row r="54" spans="2:11" x14ac:dyDescent="0.3">
      <c r="B54" s="18"/>
      <c r="C54" s="18"/>
      <c r="D54" s="18"/>
      <c r="E54" s="18"/>
      <c r="F54" s="18"/>
      <c r="G54" s="18"/>
      <c r="H54" s="18"/>
      <c r="I54" s="29"/>
      <c r="J54" s="29"/>
      <c r="K54" s="29"/>
    </row>
    <row r="55" spans="2:11" x14ac:dyDescent="0.3">
      <c r="B55" s="18"/>
      <c r="C55" s="19"/>
      <c r="D55" s="20"/>
      <c r="E55" s="21"/>
      <c r="F55" s="21"/>
      <c r="G55" s="21"/>
      <c r="H55" s="21"/>
      <c r="I55" s="22"/>
      <c r="J55" s="23"/>
      <c r="K55" s="24"/>
    </row>
    <row r="56" spans="2:11" x14ac:dyDescent="0.3">
      <c r="B56" s="18"/>
      <c r="C56" s="19"/>
      <c r="D56" s="20"/>
      <c r="E56" s="21"/>
      <c r="F56" s="21"/>
      <c r="G56" s="21"/>
      <c r="H56" s="21"/>
      <c r="I56" s="22"/>
      <c r="J56" s="23"/>
      <c r="K56" s="24"/>
    </row>
    <row r="57" spans="2:11" x14ac:dyDescent="0.3">
      <c r="B57" s="18"/>
      <c r="C57" s="19"/>
      <c r="D57" s="20"/>
      <c r="E57" s="21"/>
      <c r="F57" s="21"/>
      <c r="G57" s="21"/>
      <c r="H57" s="21"/>
      <c r="I57" s="22"/>
      <c r="J57" s="23"/>
      <c r="K57" s="24"/>
    </row>
    <row r="58" spans="2:11" x14ac:dyDescent="0.3">
      <c r="B58" s="18"/>
      <c r="C58" s="19"/>
      <c r="D58" s="20"/>
      <c r="E58" s="21"/>
      <c r="F58" s="21"/>
      <c r="G58" s="21"/>
      <c r="H58" s="21"/>
      <c r="I58" s="22"/>
      <c r="J58" s="23"/>
      <c r="K58" s="24"/>
    </row>
    <row r="59" spans="2:11" x14ac:dyDescent="0.3">
      <c r="B59" s="18"/>
      <c r="C59" s="19"/>
      <c r="D59" s="20"/>
      <c r="E59" s="21"/>
      <c r="F59" s="21"/>
      <c r="G59" s="21"/>
      <c r="H59" s="21"/>
      <c r="I59" s="22"/>
      <c r="J59" s="23"/>
      <c r="K59" s="24"/>
    </row>
    <row r="60" spans="2:11" x14ac:dyDescent="0.3">
      <c r="B60" s="18"/>
      <c r="C60" s="19"/>
      <c r="D60" s="20"/>
      <c r="E60" s="21"/>
      <c r="F60" s="21"/>
      <c r="G60" s="21"/>
      <c r="H60" s="21"/>
      <c r="I60" s="22"/>
      <c r="J60" s="23"/>
      <c r="K60" s="24"/>
    </row>
    <row r="61" spans="2:11" x14ac:dyDescent="0.3">
      <c r="B61" s="18"/>
      <c r="C61" s="19"/>
      <c r="D61" s="20"/>
      <c r="E61" s="21"/>
      <c r="F61" s="21"/>
      <c r="G61" s="21"/>
      <c r="H61" s="21"/>
      <c r="I61" s="22"/>
      <c r="J61" s="23"/>
      <c r="K61" s="24"/>
    </row>
    <row r="62" spans="2:11" x14ac:dyDescent="0.3">
      <c r="B62" s="18"/>
      <c r="C62" s="19"/>
      <c r="D62" s="20"/>
      <c r="E62" s="21"/>
      <c r="F62" s="21"/>
      <c r="G62" s="21"/>
      <c r="H62" s="21"/>
      <c r="I62" s="22"/>
      <c r="J62" s="23"/>
      <c r="K62" s="24"/>
    </row>
    <row r="63" spans="2:11" x14ac:dyDescent="0.3">
      <c r="B63" s="18"/>
      <c r="C63" s="19"/>
      <c r="D63" s="20"/>
      <c r="E63" s="21"/>
      <c r="F63" s="21"/>
      <c r="G63" s="21"/>
      <c r="H63" s="21"/>
      <c r="I63" s="22"/>
      <c r="J63" s="23"/>
      <c r="K63" s="24"/>
    </row>
    <row r="64" spans="2:11" x14ac:dyDescent="0.3">
      <c r="B64" s="18"/>
      <c r="C64" s="19"/>
      <c r="D64" s="20"/>
      <c r="E64" s="21"/>
      <c r="F64" s="20"/>
      <c r="G64" s="20"/>
      <c r="H64" s="20"/>
      <c r="I64" s="22"/>
      <c r="J64" s="23"/>
      <c r="K64" s="24"/>
    </row>
    <row r="65" spans="2:11" x14ac:dyDescent="0.3">
      <c r="B65" s="18"/>
      <c r="C65" s="19"/>
      <c r="D65" s="20"/>
      <c r="E65" s="21"/>
      <c r="F65" s="20"/>
      <c r="G65" s="20"/>
      <c r="H65" s="20"/>
      <c r="I65" s="22"/>
      <c r="J65" s="23"/>
      <c r="K65" s="24"/>
    </row>
    <row r="66" spans="2:11" x14ac:dyDescent="0.3">
      <c r="B66" s="18"/>
      <c r="C66" s="19"/>
      <c r="D66" s="20"/>
      <c r="E66" s="21"/>
      <c r="F66" s="20"/>
      <c r="G66" s="20"/>
      <c r="H66" s="20"/>
      <c r="I66" s="22"/>
      <c r="J66" s="23"/>
      <c r="K66" s="24"/>
    </row>
    <row r="67" spans="2:11" x14ac:dyDescent="0.3">
      <c r="B67" s="18"/>
      <c r="C67" s="19"/>
      <c r="D67" s="20"/>
      <c r="E67" s="21"/>
      <c r="F67" s="20"/>
      <c r="G67" s="20"/>
      <c r="H67" s="20"/>
      <c r="I67" s="22"/>
      <c r="J67" s="23"/>
      <c r="K67" s="24"/>
    </row>
    <row r="68" spans="2:11" x14ac:dyDescent="0.3">
      <c r="B68" s="18"/>
      <c r="C68" s="19"/>
      <c r="D68" s="20"/>
      <c r="E68" s="21"/>
      <c r="F68" s="20"/>
      <c r="G68" s="20"/>
      <c r="H68" s="20"/>
      <c r="I68" s="22"/>
      <c r="J68" s="23"/>
      <c r="K68" s="24"/>
    </row>
    <row r="69" spans="2:11" x14ac:dyDescent="0.3">
      <c r="B69" s="18"/>
      <c r="C69" s="19"/>
      <c r="D69" s="20"/>
      <c r="E69" s="21"/>
      <c r="F69" s="20"/>
      <c r="G69" s="20"/>
      <c r="H69" s="20"/>
      <c r="I69" s="22"/>
      <c r="J69" s="23"/>
      <c r="K69" s="24"/>
    </row>
    <row r="70" spans="2:11" x14ac:dyDescent="0.3">
      <c r="B70" s="18"/>
      <c r="C70" s="19"/>
      <c r="D70" s="20"/>
      <c r="E70" s="20"/>
      <c r="F70" s="20"/>
      <c r="G70" s="20"/>
      <c r="H70" s="20"/>
      <c r="I70" s="22"/>
      <c r="J70" s="23"/>
      <c r="K70" s="24"/>
    </row>
    <row r="71" spans="2:11" x14ac:dyDescent="0.3">
      <c r="I71" s="18"/>
      <c r="J71" s="23"/>
    </row>
    <row r="72" spans="2:11" x14ac:dyDescent="0.3">
      <c r="I72" s="18"/>
      <c r="J72" s="30"/>
    </row>
  </sheetData>
  <mergeCells count="2">
    <mergeCell ref="B10:D10"/>
    <mergeCell ref="B22:C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E3C42-DB7B-463C-89B8-D25E9CC36E02}">
  <dimension ref="B1:AB72"/>
  <sheetViews>
    <sheetView topLeftCell="A9" zoomScale="90" zoomScaleNormal="90" workbookViewId="0">
      <selection activeCell="P23" sqref="P23"/>
    </sheetView>
  </sheetViews>
  <sheetFormatPr defaultRowHeight="14.4" x14ac:dyDescent="0.3"/>
  <cols>
    <col min="2" max="2" width="12" bestFit="1" customWidth="1"/>
    <col min="3" max="3" width="11.5546875" bestFit="1" customWidth="1"/>
    <col min="4" max="4" width="11.21875" bestFit="1" customWidth="1"/>
    <col min="7" max="7" width="10.5546875" bestFit="1" customWidth="1"/>
    <col min="8" max="8" width="11.88671875" bestFit="1" customWidth="1"/>
    <col min="9" max="9" width="11.6640625" bestFit="1" customWidth="1"/>
    <col min="10" max="10" width="12" bestFit="1" customWidth="1"/>
    <col min="11" max="11" width="11.6640625" bestFit="1" customWidth="1"/>
    <col min="12" max="12" width="11.21875" bestFit="1" customWidth="1"/>
    <col min="13" max="13" width="10.33203125" bestFit="1" customWidth="1"/>
    <col min="14" max="14" width="12" bestFit="1" customWidth="1"/>
    <col min="15" max="16" width="11.109375" bestFit="1" customWidth="1"/>
    <col min="17" max="17" width="9.88671875" bestFit="1" customWidth="1"/>
    <col min="18" max="18" width="10.33203125" bestFit="1" customWidth="1"/>
    <col min="19" max="19" width="10" bestFit="1" customWidth="1"/>
    <col min="20" max="20" width="11.109375" bestFit="1" customWidth="1"/>
    <col min="21" max="21" width="10.77734375" bestFit="1" customWidth="1"/>
    <col min="22" max="22" width="12" bestFit="1" customWidth="1"/>
    <col min="23" max="23" width="11.6640625" bestFit="1" customWidth="1"/>
    <col min="26" max="26" width="11.21875" bestFit="1" customWidth="1"/>
    <col min="27" max="27" width="14" bestFit="1" customWidth="1"/>
  </cols>
  <sheetData>
    <row r="1" spans="2:28" ht="15" thickBot="1" x14ac:dyDescent="0.35"/>
    <row r="2" spans="2:28" ht="15" thickBot="1" x14ac:dyDescent="0.35">
      <c r="B2" s="31" t="s">
        <v>53</v>
      </c>
    </row>
    <row r="3" spans="2:28" ht="15" thickBot="1" x14ac:dyDescent="0.35"/>
    <row r="4" spans="2:28" ht="15.6" x14ac:dyDescent="0.3">
      <c r="B4" s="32" t="s">
        <v>42</v>
      </c>
      <c r="C4" s="33" t="s">
        <v>41</v>
      </c>
      <c r="D4" s="39">
        <v>413</v>
      </c>
    </row>
    <row r="5" spans="2:28" x14ac:dyDescent="0.3">
      <c r="B5" s="34" t="s">
        <v>2</v>
      </c>
      <c r="C5" s="35" t="s">
        <v>4</v>
      </c>
      <c r="D5" s="40">
        <v>50</v>
      </c>
    </row>
    <row r="6" spans="2:28" x14ac:dyDescent="0.3">
      <c r="B6" s="34" t="s">
        <v>3</v>
      </c>
      <c r="C6" s="35" t="s">
        <v>4</v>
      </c>
      <c r="D6" s="40">
        <v>50</v>
      </c>
      <c r="R6" s="18"/>
      <c r="V6" s="29"/>
      <c r="W6" s="29"/>
      <c r="Z6" s="29"/>
      <c r="AA6" s="18"/>
      <c r="AB6" s="29"/>
    </row>
    <row r="7" spans="2:28" ht="16.2" x14ac:dyDescent="0.3">
      <c r="B7" s="36" t="s">
        <v>6</v>
      </c>
      <c r="C7" s="35" t="s">
        <v>7</v>
      </c>
      <c r="D7" s="41">
        <v>2.581</v>
      </c>
      <c r="R7" s="21"/>
      <c r="V7" s="23"/>
      <c r="W7" s="24"/>
      <c r="Z7" s="18"/>
      <c r="AA7" s="23"/>
      <c r="AB7" s="30"/>
    </row>
    <row r="8" spans="2:28" ht="16.2" thickBot="1" x14ac:dyDescent="0.35">
      <c r="B8" s="37" t="s">
        <v>40</v>
      </c>
      <c r="C8" s="38" t="s">
        <v>5</v>
      </c>
      <c r="D8" s="42">
        <v>7</v>
      </c>
      <c r="R8" s="20"/>
      <c r="V8" s="23"/>
      <c r="W8" s="24"/>
      <c r="Z8" s="18"/>
      <c r="AA8" s="23"/>
      <c r="AB8" s="30"/>
    </row>
    <row r="9" spans="2:28" ht="15" thickBot="1" x14ac:dyDescent="0.35">
      <c r="R9" s="20"/>
      <c r="S9" s="21"/>
      <c r="T9" s="20"/>
      <c r="U9" s="22"/>
      <c r="V9" s="23"/>
      <c r="W9" s="24"/>
      <c r="Z9" s="18"/>
      <c r="AA9" s="23"/>
      <c r="AB9" s="30"/>
    </row>
    <row r="10" spans="2:28" ht="15" thickBot="1" x14ac:dyDescent="0.35">
      <c r="B10" s="91" t="s">
        <v>25</v>
      </c>
      <c r="C10" s="92"/>
      <c r="D10" s="93"/>
      <c r="N10" s="28"/>
      <c r="R10" s="20"/>
      <c r="S10" s="21"/>
      <c r="T10" s="20"/>
      <c r="U10" s="22"/>
      <c r="V10" s="23"/>
      <c r="W10" s="24"/>
      <c r="Z10" s="18"/>
      <c r="AA10" s="23"/>
      <c r="AB10" s="30"/>
    </row>
    <row r="11" spans="2:28" ht="15" thickBot="1" x14ac:dyDescent="0.35">
      <c r="R11" s="20"/>
      <c r="S11" s="21"/>
      <c r="T11" s="20"/>
      <c r="U11" s="22"/>
      <c r="V11" s="23"/>
      <c r="W11" s="24"/>
      <c r="Z11" s="18"/>
      <c r="AA11" s="23"/>
      <c r="AB11" s="30"/>
    </row>
    <row r="12" spans="2:28" ht="16.2" thickBot="1" x14ac:dyDescent="0.35">
      <c r="B12" s="48" t="s">
        <v>14</v>
      </c>
      <c r="C12" s="5" t="s">
        <v>26</v>
      </c>
      <c r="D12" s="6" t="s">
        <v>27</v>
      </c>
      <c r="E12" s="6" t="s">
        <v>28</v>
      </c>
      <c r="F12" s="6" t="s">
        <v>29</v>
      </c>
      <c r="G12" s="66" t="s">
        <v>30</v>
      </c>
      <c r="H12" s="73" t="s">
        <v>31</v>
      </c>
      <c r="I12" s="74" t="s">
        <v>32</v>
      </c>
      <c r="J12" s="74" t="s">
        <v>33</v>
      </c>
      <c r="K12" s="74" t="s">
        <v>34</v>
      </c>
      <c r="L12" s="75" t="s">
        <v>35</v>
      </c>
      <c r="M12" s="53" t="s">
        <v>36</v>
      </c>
      <c r="N12" s="6" t="s">
        <v>37</v>
      </c>
      <c r="O12" s="6" t="s">
        <v>38</v>
      </c>
      <c r="P12" s="6" t="s">
        <v>38</v>
      </c>
      <c r="Q12" s="49" t="s">
        <v>39</v>
      </c>
      <c r="R12" s="20"/>
      <c r="S12" s="21"/>
      <c r="T12" s="20"/>
      <c r="U12" s="22"/>
      <c r="V12" s="23"/>
      <c r="W12" s="24"/>
    </row>
    <row r="13" spans="2:28" x14ac:dyDescent="0.3">
      <c r="B13" s="54" t="s">
        <v>54</v>
      </c>
      <c r="C13" s="60">
        <v>413</v>
      </c>
      <c r="D13" s="47">
        <v>412</v>
      </c>
      <c r="E13" s="47">
        <v>411</v>
      </c>
      <c r="F13" s="47">
        <v>412</v>
      </c>
      <c r="G13" s="67">
        <f>(C13+D13+E13+F13)/4</f>
        <v>412</v>
      </c>
      <c r="H13" s="70">
        <v>48</v>
      </c>
      <c r="I13" s="71">
        <v>47.3</v>
      </c>
      <c r="J13" s="71">
        <v>46.7</v>
      </c>
      <c r="K13" s="71">
        <v>46.1</v>
      </c>
      <c r="L13" s="72">
        <f>(H13+I13+J13+K13)/4</f>
        <v>47.024999999999999</v>
      </c>
      <c r="M13" s="57">
        <v>50.5</v>
      </c>
      <c r="N13" s="10">
        <v>49</v>
      </c>
      <c r="O13" s="10">
        <v>49.3</v>
      </c>
      <c r="P13" s="10">
        <v>48</v>
      </c>
      <c r="Q13" s="50">
        <f>(M13+N13+O13+P13)/4</f>
        <v>49.2</v>
      </c>
      <c r="R13" s="20"/>
      <c r="S13" s="21"/>
      <c r="T13" s="20"/>
      <c r="U13" s="22"/>
      <c r="V13" s="23"/>
      <c r="W13" s="24"/>
    </row>
    <row r="14" spans="2:28" x14ac:dyDescent="0.3">
      <c r="B14" s="55" t="s">
        <v>55</v>
      </c>
      <c r="C14" s="61">
        <v>413</v>
      </c>
      <c r="D14" s="43">
        <v>413</v>
      </c>
      <c r="E14" s="43">
        <v>412</v>
      </c>
      <c r="F14" s="43">
        <v>412</v>
      </c>
      <c r="G14" s="68">
        <f t="shared" ref="G14:G19" si="0">(C14+D14+E14+F14)/4</f>
        <v>412.5</v>
      </c>
      <c r="H14" s="64">
        <v>50.2</v>
      </c>
      <c r="I14" s="1">
        <v>51</v>
      </c>
      <c r="J14" s="1">
        <v>51.7</v>
      </c>
      <c r="K14" s="1">
        <v>50.4</v>
      </c>
      <c r="L14" s="51">
        <f t="shared" ref="L14:L19" si="1">(H14+I14+J14+K14)/4</f>
        <v>50.825000000000003</v>
      </c>
      <c r="M14" s="58">
        <v>51.2</v>
      </c>
      <c r="N14" s="1">
        <v>51.4</v>
      </c>
      <c r="O14" s="1">
        <v>49</v>
      </c>
      <c r="P14" s="1">
        <v>48.9</v>
      </c>
      <c r="Q14" s="51">
        <f t="shared" ref="Q14:Q19" si="2">(M14+N14+O14+P14)/4</f>
        <v>50.125</v>
      </c>
      <c r="R14" s="18"/>
      <c r="S14" s="21"/>
      <c r="T14" s="20"/>
      <c r="U14" s="22"/>
      <c r="V14" s="23"/>
      <c r="W14" s="24"/>
    </row>
    <row r="15" spans="2:28" x14ac:dyDescent="0.3">
      <c r="B15" s="55" t="s">
        <v>56</v>
      </c>
      <c r="C15" s="61">
        <v>412</v>
      </c>
      <c r="D15" s="43">
        <v>413</v>
      </c>
      <c r="E15" s="43">
        <v>412</v>
      </c>
      <c r="F15" s="43">
        <v>411</v>
      </c>
      <c r="G15" s="68">
        <f t="shared" si="0"/>
        <v>412</v>
      </c>
      <c r="H15" s="64">
        <v>48.6</v>
      </c>
      <c r="I15" s="1">
        <v>49.5</v>
      </c>
      <c r="J15" s="1">
        <v>51.2</v>
      </c>
      <c r="K15" s="1">
        <v>50.2</v>
      </c>
      <c r="L15" s="51">
        <f t="shared" si="1"/>
        <v>49.875</v>
      </c>
      <c r="M15" s="58">
        <v>48.8</v>
      </c>
      <c r="N15" s="1">
        <v>50</v>
      </c>
      <c r="O15" s="1">
        <v>48.7</v>
      </c>
      <c r="P15" s="1">
        <v>50.1</v>
      </c>
      <c r="Q15" s="51">
        <f t="shared" si="2"/>
        <v>49.4</v>
      </c>
      <c r="R15" s="20"/>
      <c r="S15" s="21"/>
      <c r="T15" s="20"/>
      <c r="U15" s="22"/>
      <c r="V15" s="23"/>
      <c r="W15" s="24"/>
    </row>
    <row r="16" spans="2:28" x14ac:dyDescent="0.3">
      <c r="B16" s="55" t="s">
        <v>57</v>
      </c>
      <c r="C16" s="61">
        <v>412</v>
      </c>
      <c r="D16" s="43">
        <v>413</v>
      </c>
      <c r="E16" s="43">
        <v>413</v>
      </c>
      <c r="F16" s="43">
        <v>412</v>
      </c>
      <c r="G16" s="68">
        <f t="shared" si="0"/>
        <v>412.5</v>
      </c>
      <c r="H16" s="64">
        <v>49.8</v>
      </c>
      <c r="I16" s="1">
        <v>49.5</v>
      </c>
      <c r="J16" s="1">
        <v>51.1</v>
      </c>
      <c r="K16" s="1">
        <v>50.9</v>
      </c>
      <c r="L16" s="51">
        <f t="shared" si="1"/>
        <v>50.325000000000003</v>
      </c>
      <c r="M16" s="58">
        <v>49.4</v>
      </c>
      <c r="N16" s="1">
        <v>50.5</v>
      </c>
      <c r="O16" s="1">
        <v>49</v>
      </c>
      <c r="P16" s="1">
        <v>49.8</v>
      </c>
      <c r="Q16" s="51">
        <f t="shared" si="2"/>
        <v>49.674999999999997</v>
      </c>
      <c r="R16" s="20"/>
      <c r="S16" s="21"/>
      <c r="T16" s="20"/>
      <c r="U16" s="22"/>
      <c r="V16" s="23"/>
      <c r="W16" s="24"/>
    </row>
    <row r="17" spans="2:23" x14ac:dyDescent="0.3">
      <c r="B17" s="55" t="s">
        <v>58</v>
      </c>
      <c r="C17" s="61">
        <v>413</v>
      </c>
      <c r="D17" s="43">
        <v>413</v>
      </c>
      <c r="E17" s="43">
        <v>412</v>
      </c>
      <c r="F17" s="43">
        <v>412</v>
      </c>
      <c r="G17" s="68">
        <f t="shared" si="0"/>
        <v>412.5</v>
      </c>
      <c r="H17" s="64">
        <v>48.1</v>
      </c>
      <c r="I17" s="1">
        <v>49.8</v>
      </c>
      <c r="J17" s="1">
        <v>51.8</v>
      </c>
      <c r="K17" s="1">
        <v>51.5</v>
      </c>
      <c r="L17" s="51">
        <f t="shared" si="1"/>
        <v>50.3</v>
      </c>
      <c r="M17" s="58">
        <v>51.4</v>
      </c>
      <c r="N17" s="1">
        <v>50.1</v>
      </c>
      <c r="O17" s="1">
        <v>51.9</v>
      </c>
      <c r="P17" s="1">
        <v>51.7</v>
      </c>
      <c r="Q17" s="51">
        <f t="shared" si="2"/>
        <v>51.275000000000006</v>
      </c>
      <c r="R17" s="20"/>
      <c r="S17" s="20"/>
      <c r="T17" s="20"/>
      <c r="U17" s="22"/>
      <c r="V17" s="23"/>
      <c r="W17" s="24"/>
    </row>
    <row r="18" spans="2:23" x14ac:dyDescent="0.3">
      <c r="B18" s="55" t="s">
        <v>59</v>
      </c>
      <c r="C18" s="61">
        <v>411</v>
      </c>
      <c r="D18" s="43">
        <v>411</v>
      </c>
      <c r="E18" s="43">
        <v>412</v>
      </c>
      <c r="F18" s="43">
        <v>413</v>
      </c>
      <c r="G18" s="68">
        <f t="shared" si="0"/>
        <v>411.75</v>
      </c>
      <c r="H18" s="64">
        <v>49.9</v>
      </c>
      <c r="I18" s="1">
        <v>50.5</v>
      </c>
      <c r="J18" s="1">
        <v>49.4</v>
      </c>
      <c r="K18" s="1">
        <v>49.5</v>
      </c>
      <c r="L18" s="51">
        <f t="shared" si="1"/>
        <v>49.825000000000003</v>
      </c>
      <c r="M18" s="58">
        <v>50.2</v>
      </c>
      <c r="N18" s="1">
        <v>50.7</v>
      </c>
      <c r="O18" s="1">
        <v>48.3</v>
      </c>
      <c r="P18" s="1">
        <v>48.7</v>
      </c>
      <c r="Q18" s="51">
        <f t="shared" si="2"/>
        <v>49.474999999999994</v>
      </c>
      <c r="R18" s="20"/>
      <c r="S18" s="20"/>
      <c r="T18" s="20"/>
      <c r="U18" s="22"/>
      <c r="V18" s="23"/>
      <c r="W18" s="24"/>
    </row>
    <row r="19" spans="2:23" x14ac:dyDescent="0.3">
      <c r="B19" s="55" t="s">
        <v>60</v>
      </c>
      <c r="C19" s="61">
        <v>412</v>
      </c>
      <c r="D19" s="43">
        <v>412</v>
      </c>
      <c r="E19" s="43">
        <v>412</v>
      </c>
      <c r="F19" s="43">
        <v>411</v>
      </c>
      <c r="G19" s="68">
        <f t="shared" si="0"/>
        <v>411.75</v>
      </c>
      <c r="H19" s="64">
        <v>48.1</v>
      </c>
      <c r="I19" s="1">
        <v>49</v>
      </c>
      <c r="J19" s="1">
        <v>51</v>
      </c>
      <c r="K19" s="1">
        <v>51.1</v>
      </c>
      <c r="L19" s="51">
        <f t="shared" si="1"/>
        <v>49.8</v>
      </c>
      <c r="M19" s="58">
        <v>43.2</v>
      </c>
      <c r="N19" s="1">
        <v>43.1</v>
      </c>
      <c r="O19" s="1">
        <v>51.4</v>
      </c>
      <c r="P19" s="1">
        <v>50.9</v>
      </c>
      <c r="Q19" s="51">
        <f t="shared" si="2"/>
        <v>47.150000000000006</v>
      </c>
      <c r="R19" s="20"/>
      <c r="S19" s="20"/>
      <c r="T19" s="20"/>
      <c r="U19" s="22"/>
      <c r="V19" s="23"/>
      <c r="W19" s="24"/>
    </row>
    <row r="20" spans="2:23" ht="15" thickBot="1" x14ac:dyDescent="0.35">
      <c r="B20" s="56" t="s">
        <v>61</v>
      </c>
      <c r="C20" s="62">
        <v>413</v>
      </c>
      <c r="D20" s="4">
        <v>412</v>
      </c>
      <c r="E20" s="4">
        <v>411</v>
      </c>
      <c r="F20" s="4">
        <v>412</v>
      </c>
      <c r="G20" s="69">
        <f>(C20+D20+E20+F20)/4</f>
        <v>412</v>
      </c>
      <c r="H20" s="65">
        <v>52</v>
      </c>
      <c r="I20" s="11">
        <v>51.6</v>
      </c>
      <c r="J20" s="11">
        <v>51.5</v>
      </c>
      <c r="K20" s="11">
        <v>49.7</v>
      </c>
      <c r="L20" s="52">
        <f>(H20+I20+J20+K20)/4</f>
        <v>51.2</v>
      </c>
      <c r="M20" s="59">
        <v>51.1</v>
      </c>
      <c r="N20" s="11">
        <v>49.5</v>
      </c>
      <c r="O20" s="11">
        <v>49.8</v>
      </c>
      <c r="P20" s="11">
        <v>48.8</v>
      </c>
      <c r="Q20" s="52">
        <f>(M20+N20+O20+P20)/4</f>
        <v>49.8</v>
      </c>
      <c r="R20" s="20"/>
      <c r="S20" s="20"/>
      <c r="T20" s="20"/>
      <c r="U20" s="22"/>
      <c r="V20" s="23"/>
      <c r="W20" s="24"/>
    </row>
    <row r="21" spans="2:23" ht="15" thickBot="1" x14ac:dyDescent="0.35">
      <c r="R21" s="20"/>
      <c r="T21" s="20"/>
      <c r="U21" s="22"/>
      <c r="V21" s="23"/>
      <c r="W21" s="24"/>
    </row>
    <row r="22" spans="2:23" ht="15" thickBot="1" x14ac:dyDescent="0.35">
      <c r="B22" s="94" t="s">
        <v>24</v>
      </c>
      <c r="C22" s="95"/>
      <c r="T22" s="20"/>
      <c r="U22" s="22"/>
      <c r="V22" s="23"/>
      <c r="W22" s="24"/>
    </row>
    <row r="23" spans="2:23" ht="15" thickBot="1" x14ac:dyDescent="0.35"/>
    <row r="24" spans="2:23" ht="16.8" thickBot="1" x14ac:dyDescent="0.35">
      <c r="B24" s="5" t="s">
        <v>14</v>
      </c>
      <c r="C24" s="6" t="s">
        <v>8</v>
      </c>
      <c r="D24" s="6" t="s">
        <v>9</v>
      </c>
      <c r="E24" s="6" t="s">
        <v>10</v>
      </c>
      <c r="F24" s="6" t="s">
        <v>11</v>
      </c>
      <c r="G24" s="7" t="s">
        <v>12</v>
      </c>
      <c r="H24" s="7" t="s">
        <v>13</v>
      </c>
      <c r="I24" s="8" t="s">
        <v>23</v>
      </c>
      <c r="N24" s="28"/>
      <c r="U24" s="18"/>
      <c r="V24" s="23"/>
    </row>
    <row r="25" spans="2:23" x14ac:dyDescent="0.3">
      <c r="B25" s="9" t="s">
        <v>54</v>
      </c>
      <c r="C25" s="10">
        <v>2410.8000000000002</v>
      </c>
      <c r="D25" s="10">
        <v>1452.7</v>
      </c>
      <c r="E25" s="10">
        <v>2414.8000000000002</v>
      </c>
      <c r="F25" s="10">
        <v>23</v>
      </c>
      <c r="G25" s="47">
        <f>1.00025205+((7.59*F25-5.32*F25^2)/10^6)</f>
        <v>0.9976123400000001</v>
      </c>
      <c r="H25" s="17">
        <f t="shared" ref="H25:H32" si="3">C25/(E25-D25)*G25</f>
        <v>2.4997857075896479</v>
      </c>
      <c r="I25" s="27">
        <f t="shared" ref="I25:I32" si="4">(1-H25/$D$7)*100</f>
        <v>3.1466211704902047</v>
      </c>
      <c r="U25" s="18"/>
      <c r="V25" s="30"/>
    </row>
    <row r="26" spans="2:23" x14ac:dyDescent="0.3">
      <c r="B26" s="2" t="s">
        <v>55</v>
      </c>
      <c r="C26" s="1">
        <v>2631.1</v>
      </c>
      <c r="D26" s="1">
        <v>1581</v>
      </c>
      <c r="E26" s="1">
        <v>2634.5</v>
      </c>
      <c r="F26" s="1">
        <v>25.8</v>
      </c>
      <c r="G26" s="43">
        <f t="shared" ref="G26:G28" si="5">1.00025205+((7.59*F26-5.32*F26^2)/10^6)</f>
        <v>0.9969066672000001</v>
      </c>
      <c r="H26" s="15">
        <f t="shared" si="3"/>
        <v>2.4897590242714003</v>
      </c>
      <c r="I26" s="25">
        <f t="shared" si="4"/>
        <v>3.5351017329949497</v>
      </c>
      <c r="K26" s="29"/>
      <c r="N26" s="18"/>
      <c r="O26" s="18"/>
      <c r="P26" s="18"/>
      <c r="Q26" s="18"/>
    </row>
    <row r="27" spans="2:23" x14ac:dyDescent="0.3">
      <c r="B27" s="2" t="s">
        <v>56</v>
      </c>
      <c r="C27" s="1">
        <v>2605.6</v>
      </c>
      <c r="D27" s="1">
        <v>1565.1</v>
      </c>
      <c r="E27" s="1">
        <v>2608.8000000000002</v>
      </c>
      <c r="F27" s="1">
        <v>22</v>
      </c>
      <c r="G27" s="43">
        <f>1.00025205+((7.59*F27-5.32*F27^2)/10^6)</f>
        <v>0.99784415000000004</v>
      </c>
      <c r="H27" s="15">
        <f t="shared" ref="H27" si="6">C27/(E27-D27)*G27</f>
        <v>2.4911207408642322</v>
      </c>
      <c r="I27" s="25">
        <f t="shared" ref="I27" si="7">(1-H27/$D$7)*100</f>
        <v>3.4823424694214511</v>
      </c>
      <c r="K27" s="24"/>
      <c r="N27" s="18"/>
      <c r="O27" s="19"/>
      <c r="P27" s="20"/>
      <c r="Q27" s="21"/>
    </row>
    <row r="28" spans="2:23" x14ac:dyDescent="0.3">
      <c r="B28" s="2" t="s">
        <v>57</v>
      </c>
      <c r="C28" s="1">
        <v>2577.1999999999998</v>
      </c>
      <c r="D28" s="1">
        <v>1553.2</v>
      </c>
      <c r="E28" s="1">
        <v>2582.1999999999998</v>
      </c>
      <c r="F28" s="1">
        <v>25.4</v>
      </c>
      <c r="G28" s="43">
        <f t="shared" si="5"/>
        <v>0.9970125848000001</v>
      </c>
      <c r="H28" s="15">
        <f t="shared" si="3"/>
        <v>2.4970853581599228</v>
      </c>
      <c r="I28" s="25">
        <f t="shared" si="4"/>
        <v>3.2512453250707951</v>
      </c>
      <c r="K28" s="24"/>
      <c r="N28" s="18"/>
      <c r="O28" s="19"/>
      <c r="P28" s="20"/>
      <c r="Q28" s="21"/>
      <c r="R28" s="18"/>
      <c r="S28" s="18"/>
    </row>
    <row r="29" spans="2:23" x14ac:dyDescent="0.3">
      <c r="B29" s="2" t="s">
        <v>58</v>
      </c>
      <c r="C29" s="1">
        <v>2654.1</v>
      </c>
      <c r="D29" s="1">
        <v>1595.9</v>
      </c>
      <c r="E29" s="1">
        <v>2657.6</v>
      </c>
      <c r="F29" s="1">
        <v>21.9</v>
      </c>
      <c r="G29" s="43">
        <f>1.00025205+((7.59*F29-5.32*F29^2)/10^6)</f>
        <v>0.99786674580000001</v>
      </c>
      <c r="H29" s="15">
        <f>C29/(E29-D29)*G29</f>
        <v>2.4945258830439676</v>
      </c>
      <c r="I29" s="25">
        <f t="shared" si="4"/>
        <v>3.3504113504855604</v>
      </c>
      <c r="K29" s="24"/>
      <c r="N29" s="18"/>
      <c r="O29" s="19"/>
      <c r="P29" s="20"/>
      <c r="Q29" s="21"/>
      <c r="R29" s="21"/>
      <c r="S29" s="20"/>
    </row>
    <row r="30" spans="2:23" x14ac:dyDescent="0.3">
      <c r="B30" s="2" t="s">
        <v>59</v>
      </c>
      <c r="C30" s="1">
        <v>2578.6999999999998</v>
      </c>
      <c r="D30" s="1">
        <v>1547.1</v>
      </c>
      <c r="E30" s="1">
        <v>2582.6</v>
      </c>
      <c r="F30" s="1">
        <v>20</v>
      </c>
      <c r="G30" s="43">
        <f>1.00025205+((7.59*F30-5.32*F30^2)/10^6)</f>
        <v>0.99827585000000008</v>
      </c>
      <c r="H30" s="15">
        <f>C30/(E30-D30)*G30</f>
        <v>2.4860009023611784</v>
      </c>
      <c r="I30" s="25">
        <f t="shared" si="4"/>
        <v>3.680708936025634</v>
      </c>
      <c r="K30" s="24"/>
      <c r="N30" s="18"/>
      <c r="O30" s="19"/>
      <c r="P30" s="20"/>
      <c r="Q30" s="21"/>
      <c r="R30" s="21"/>
      <c r="S30" s="20"/>
      <c r="T30" s="18"/>
      <c r="U30" s="29"/>
      <c r="V30" s="29"/>
      <c r="W30" s="29"/>
    </row>
    <row r="31" spans="2:23" x14ac:dyDescent="0.3">
      <c r="B31" s="2" t="s">
        <v>60</v>
      </c>
      <c r="C31" s="1">
        <v>2408.3000000000002</v>
      </c>
      <c r="D31" s="1">
        <v>1444.9</v>
      </c>
      <c r="E31" s="1">
        <v>2411.1999999999998</v>
      </c>
      <c r="F31" s="1">
        <v>21.9</v>
      </c>
      <c r="G31" s="43">
        <f>1.00025205+((7.59*F31-5.32*F31^2)/10^6)</f>
        <v>0.99786674580000001</v>
      </c>
      <c r="H31" s="15">
        <f>C31/(E31-D31)*G31</f>
        <v>2.4869734905413856</v>
      </c>
      <c r="I31" s="25">
        <f t="shared" si="4"/>
        <v>3.643026325401566</v>
      </c>
      <c r="K31" s="24"/>
      <c r="N31" s="18"/>
      <c r="O31" s="19"/>
      <c r="P31" s="20"/>
      <c r="Q31" s="21"/>
      <c r="R31" s="21"/>
      <c r="S31" s="20"/>
      <c r="T31" s="21"/>
      <c r="U31" s="22"/>
      <c r="V31" s="23"/>
      <c r="W31" s="24"/>
    </row>
    <row r="32" spans="2:23" ht="15" thickBot="1" x14ac:dyDescent="0.35">
      <c r="B32" s="3" t="s">
        <v>61</v>
      </c>
      <c r="C32" s="11">
        <v>2641</v>
      </c>
      <c r="D32" s="11">
        <v>1592</v>
      </c>
      <c r="E32" s="11">
        <v>2643.6</v>
      </c>
      <c r="F32" s="11">
        <v>21.9</v>
      </c>
      <c r="G32" s="4">
        <f>1.00025205+((7.59*F32-5.32*F32^2)/10^6)</f>
        <v>0.99786674580000001</v>
      </c>
      <c r="H32" s="16">
        <f t="shared" si="3"/>
        <v>2.5060537045053257</v>
      </c>
      <c r="I32" s="26">
        <f t="shared" si="4"/>
        <v>2.9037696820873427</v>
      </c>
      <c r="J32" s="23"/>
      <c r="K32" s="24"/>
      <c r="N32" s="18"/>
      <c r="O32" s="19"/>
      <c r="P32" s="20"/>
      <c r="Q32" s="21"/>
      <c r="R32" s="21"/>
      <c r="S32" s="20"/>
      <c r="T32" s="21"/>
      <c r="U32" s="22"/>
      <c r="V32" s="23"/>
      <c r="W32" s="24"/>
    </row>
    <row r="33" spans="2:23" ht="15" thickBot="1" x14ac:dyDescent="0.35">
      <c r="B33" s="18"/>
      <c r="C33" s="19"/>
      <c r="D33" s="20"/>
      <c r="E33" s="21"/>
      <c r="F33" s="20"/>
      <c r="K33" s="24"/>
      <c r="N33" s="18"/>
      <c r="O33" s="19"/>
      <c r="P33" s="20"/>
      <c r="Q33" s="21"/>
      <c r="R33" s="21"/>
      <c r="S33" s="20"/>
      <c r="T33" s="21"/>
      <c r="U33" s="22"/>
      <c r="V33" s="23"/>
      <c r="W33" s="24"/>
    </row>
    <row r="34" spans="2:23" x14ac:dyDescent="0.3">
      <c r="B34" s="18"/>
      <c r="C34" s="19"/>
      <c r="D34" s="20"/>
      <c r="E34" s="21"/>
      <c r="F34" s="20"/>
      <c r="G34" s="13" t="s">
        <v>0</v>
      </c>
      <c r="H34" s="12">
        <f>AVERAGE(H25:H32)</f>
        <v>2.493913101417133</v>
      </c>
      <c r="I34" s="44">
        <f>AVERAGE(I25:I32)</f>
        <v>3.3741533739971885</v>
      </c>
      <c r="K34" s="24"/>
      <c r="N34" s="18"/>
      <c r="O34" s="19"/>
      <c r="P34" s="20"/>
      <c r="Q34" s="21"/>
      <c r="R34" s="21"/>
      <c r="S34" s="20"/>
      <c r="T34" s="21"/>
      <c r="U34" s="22"/>
      <c r="V34" s="23"/>
      <c r="W34" s="24"/>
    </row>
    <row r="35" spans="2:23" ht="15" thickBot="1" x14ac:dyDescent="0.35">
      <c r="B35" s="18"/>
      <c r="C35" s="19"/>
      <c r="D35" s="20"/>
      <c r="E35" s="21"/>
      <c r="F35" s="20"/>
      <c r="G35" s="14" t="s">
        <v>1</v>
      </c>
      <c r="H35" s="45">
        <f>STDEV(H25:H32)</f>
        <v>6.846638259183341E-3</v>
      </c>
      <c r="I35" s="46">
        <f>STDEV(I25:I32)</f>
        <v>0.26527075781415405</v>
      </c>
      <c r="J35" s="23"/>
      <c r="K35" s="24"/>
      <c r="N35" s="18"/>
      <c r="O35" s="19"/>
      <c r="P35" s="20"/>
      <c r="Q35" s="21"/>
      <c r="R35" s="21"/>
      <c r="S35" s="20"/>
      <c r="T35" s="21"/>
      <c r="U35" s="22"/>
      <c r="V35" s="23"/>
      <c r="W35" s="24"/>
    </row>
    <row r="36" spans="2:23" x14ac:dyDescent="0.3">
      <c r="R36" s="21"/>
      <c r="S36" s="21"/>
      <c r="T36" s="21"/>
      <c r="U36" s="22"/>
      <c r="V36" s="23"/>
      <c r="W36" s="24"/>
    </row>
    <row r="37" spans="2:23" x14ac:dyDescent="0.3">
      <c r="T37" s="21"/>
      <c r="U37" s="22"/>
      <c r="V37" s="23"/>
      <c r="W37" s="24"/>
    </row>
    <row r="38" spans="2:23" x14ac:dyDescent="0.3">
      <c r="T38" s="21"/>
      <c r="U38" s="22"/>
      <c r="V38" s="23"/>
      <c r="W38" s="24"/>
    </row>
    <row r="39" spans="2:23" x14ac:dyDescent="0.3">
      <c r="R39" s="20"/>
      <c r="S39" s="20"/>
      <c r="T39" s="20"/>
      <c r="U39" s="22"/>
      <c r="V39" s="23"/>
      <c r="W39" s="24"/>
    </row>
    <row r="40" spans="2:23" x14ac:dyDescent="0.3">
      <c r="B40" s="18"/>
      <c r="C40" s="19"/>
      <c r="D40" s="20"/>
      <c r="E40" s="21"/>
      <c r="F40" s="20"/>
      <c r="G40" s="20"/>
      <c r="H40" s="20"/>
      <c r="I40" s="22"/>
      <c r="J40" s="23"/>
      <c r="K40" s="24"/>
      <c r="N40" s="18"/>
      <c r="O40" s="19"/>
      <c r="P40" s="20"/>
      <c r="Q40" s="21"/>
      <c r="R40" s="20"/>
      <c r="S40" s="20"/>
      <c r="T40" s="20"/>
      <c r="U40" s="22"/>
      <c r="V40" s="23"/>
      <c r="W40" s="24"/>
    </row>
    <row r="41" spans="2:23" x14ac:dyDescent="0.3">
      <c r="B41" s="18"/>
      <c r="C41" s="19"/>
      <c r="D41" s="20"/>
      <c r="E41" s="21"/>
      <c r="F41" s="20"/>
      <c r="G41" s="20"/>
      <c r="H41" s="20"/>
      <c r="I41" s="22"/>
      <c r="J41" s="23"/>
      <c r="K41" s="24"/>
      <c r="N41" s="18"/>
      <c r="O41" s="19"/>
      <c r="P41" s="20"/>
      <c r="Q41" s="21"/>
      <c r="R41" s="20"/>
      <c r="S41" s="20"/>
      <c r="T41" s="20"/>
      <c r="U41" s="22"/>
      <c r="V41" s="23"/>
      <c r="W41" s="24"/>
    </row>
    <row r="42" spans="2:23" x14ac:dyDescent="0.3">
      <c r="B42" s="18"/>
      <c r="C42" s="19"/>
      <c r="D42" s="20"/>
      <c r="E42" s="21"/>
      <c r="F42" s="20"/>
      <c r="G42" s="20"/>
      <c r="H42" s="20"/>
      <c r="I42" s="22"/>
      <c r="J42" s="23"/>
      <c r="K42" s="24"/>
      <c r="N42" s="18"/>
      <c r="O42" s="19"/>
      <c r="P42" s="20"/>
      <c r="Q42" s="21"/>
      <c r="R42" s="20"/>
      <c r="S42" s="20"/>
      <c r="T42" s="20"/>
      <c r="U42" s="22"/>
      <c r="V42" s="23"/>
      <c r="W42" s="24"/>
    </row>
    <row r="43" spans="2:23" x14ac:dyDescent="0.3">
      <c r="B43" s="18"/>
      <c r="C43" s="19"/>
      <c r="D43" s="20"/>
      <c r="E43" s="21"/>
      <c r="F43" s="20"/>
      <c r="G43" s="20"/>
      <c r="H43" s="20"/>
      <c r="I43" s="22"/>
      <c r="J43" s="23"/>
      <c r="K43" s="24"/>
      <c r="N43" s="18"/>
      <c r="O43" s="19"/>
      <c r="P43" s="20"/>
      <c r="Q43" s="21"/>
      <c r="R43" s="20"/>
      <c r="S43" s="20"/>
      <c r="T43" s="20"/>
      <c r="U43" s="22"/>
      <c r="V43" s="23"/>
      <c r="W43" s="24"/>
    </row>
    <row r="44" spans="2:23" x14ac:dyDescent="0.3">
      <c r="B44" s="18"/>
      <c r="C44" s="19"/>
      <c r="D44" s="20"/>
      <c r="E44" s="21"/>
      <c r="F44" s="20"/>
      <c r="G44" s="20"/>
      <c r="H44" s="20"/>
      <c r="I44" s="22"/>
      <c r="J44" s="23"/>
      <c r="K44" s="24"/>
      <c r="N44" s="18"/>
      <c r="O44" s="19"/>
      <c r="P44" s="20"/>
      <c r="Q44" s="21"/>
      <c r="R44" s="20"/>
      <c r="S44" s="20"/>
      <c r="T44" s="20"/>
      <c r="U44" s="22"/>
      <c r="V44" s="23"/>
      <c r="W44" s="24"/>
    </row>
    <row r="45" spans="2:23" x14ac:dyDescent="0.3">
      <c r="B45" s="18"/>
      <c r="C45" s="19"/>
      <c r="D45" s="20"/>
      <c r="E45" s="21"/>
      <c r="F45" s="20"/>
      <c r="G45" s="20"/>
      <c r="H45" s="20"/>
      <c r="I45" s="22"/>
      <c r="J45" s="23"/>
      <c r="K45" s="24"/>
      <c r="N45" s="18"/>
      <c r="O45" s="19"/>
      <c r="P45" s="20"/>
      <c r="Q45" s="21"/>
      <c r="R45" s="20"/>
      <c r="S45" s="20"/>
      <c r="T45" s="20"/>
      <c r="U45" s="22"/>
      <c r="V45" s="23"/>
      <c r="W45" s="24"/>
    </row>
    <row r="46" spans="2:23" x14ac:dyDescent="0.3">
      <c r="B46" s="18"/>
      <c r="C46" s="19"/>
      <c r="D46" s="20"/>
      <c r="E46" s="20"/>
      <c r="F46" s="20"/>
      <c r="G46" s="20"/>
      <c r="H46" s="20"/>
      <c r="I46" s="22"/>
      <c r="J46" s="23"/>
      <c r="K46" s="24"/>
      <c r="N46" s="18"/>
      <c r="O46" s="19"/>
      <c r="P46" s="20"/>
      <c r="Q46" s="20"/>
      <c r="R46" s="20"/>
      <c r="S46" s="20"/>
      <c r="T46" s="20"/>
      <c r="U46" s="22"/>
      <c r="V46" s="23"/>
      <c r="W46" s="24"/>
    </row>
    <row r="47" spans="2:23" x14ac:dyDescent="0.3">
      <c r="U47" s="18"/>
      <c r="V47" s="23"/>
    </row>
    <row r="48" spans="2:23" x14ac:dyDescent="0.3">
      <c r="I48" s="18"/>
      <c r="J48" s="23"/>
      <c r="U48" s="18"/>
      <c r="V48" s="30"/>
    </row>
    <row r="49" spans="2:11" x14ac:dyDescent="0.3">
      <c r="I49" s="18"/>
      <c r="J49" s="30"/>
    </row>
    <row r="52" spans="2:11" x14ac:dyDescent="0.3">
      <c r="B52" s="28"/>
    </row>
    <row r="54" spans="2:11" x14ac:dyDescent="0.3">
      <c r="B54" s="18"/>
      <c r="C54" s="18"/>
      <c r="D54" s="18"/>
      <c r="E54" s="18"/>
      <c r="F54" s="18"/>
      <c r="G54" s="18"/>
      <c r="H54" s="18"/>
      <c r="I54" s="29"/>
      <c r="J54" s="29"/>
      <c r="K54" s="29"/>
    </row>
    <row r="55" spans="2:11" x14ac:dyDescent="0.3">
      <c r="B55" s="18"/>
      <c r="C55" s="19"/>
      <c r="D55" s="20"/>
      <c r="E55" s="21"/>
      <c r="F55" s="21"/>
      <c r="G55" s="21"/>
      <c r="H55" s="21"/>
      <c r="I55" s="22"/>
      <c r="J55" s="23"/>
      <c r="K55" s="24"/>
    </row>
    <row r="56" spans="2:11" x14ac:dyDescent="0.3">
      <c r="B56" s="18"/>
      <c r="C56" s="19"/>
      <c r="D56" s="20"/>
      <c r="E56" s="21"/>
      <c r="F56" s="21"/>
      <c r="G56" s="21"/>
      <c r="H56" s="21"/>
      <c r="I56" s="22"/>
      <c r="J56" s="23"/>
      <c r="K56" s="24"/>
    </row>
    <row r="57" spans="2:11" x14ac:dyDescent="0.3">
      <c r="B57" s="18"/>
      <c r="C57" s="19"/>
      <c r="D57" s="20"/>
      <c r="E57" s="21"/>
      <c r="F57" s="21"/>
      <c r="G57" s="21"/>
      <c r="H57" s="21"/>
      <c r="I57" s="22"/>
      <c r="J57" s="23"/>
      <c r="K57" s="24"/>
    </row>
    <row r="58" spans="2:11" x14ac:dyDescent="0.3">
      <c r="B58" s="18"/>
      <c r="C58" s="19"/>
      <c r="D58" s="20"/>
      <c r="E58" s="21"/>
      <c r="F58" s="21"/>
      <c r="G58" s="21"/>
      <c r="H58" s="21"/>
      <c r="I58" s="22"/>
      <c r="J58" s="23"/>
      <c r="K58" s="24"/>
    </row>
    <row r="59" spans="2:11" x14ac:dyDescent="0.3">
      <c r="B59" s="18"/>
      <c r="C59" s="19"/>
      <c r="D59" s="20"/>
      <c r="E59" s="21"/>
      <c r="F59" s="21"/>
      <c r="G59" s="21"/>
      <c r="H59" s="21"/>
      <c r="I59" s="22"/>
      <c r="J59" s="23"/>
      <c r="K59" s="24"/>
    </row>
    <row r="60" spans="2:11" x14ac:dyDescent="0.3">
      <c r="B60" s="18"/>
      <c r="C60" s="19"/>
      <c r="D60" s="20"/>
      <c r="E60" s="21"/>
      <c r="F60" s="21"/>
      <c r="G60" s="21"/>
      <c r="H60" s="21"/>
      <c r="I60" s="22"/>
      <c r="J60" s="23"/>
      <c r="K60" s="24"/>
    </row>
    <row r="61" spans="2:11" x14ac:dyDescent="0.3">
      <c r="B61" s="18"/>
      <c r="C61" s="19"/>
      <c r="D61" s="20"/>
      <c r="E61" s="21"/>
      <c r="F61" s="21"/>
      <c r="G61" s="21"/>
      <c r="H61" s="21"/>
      <c r="I61" s="22"/>
      <c r="J61" s="23"/>
      <c r="K61" s="24"/>
    </row>
    <row r="62" spans="2:11" x14ac:dyDescent="0.3">
      <c r="B62" s="18"/>
      <c r="C62" s="19"/>
      <c r="D62" s="20"/>
      <c r="E62" s="21"/>
      <c r="F62" s="21"/>
      <c r="G62" s="21"/>
      <c r="H62" s="21"/>
      <c r="I62" s="22"/>
      <c r="J62" s="23"/>
      <c r="K62" s="24"/>
    </row>
    <row r="63" spans="2:11" x14ac:dyDescent="0.3">
      <c r="B63" s="18"/>
      <c r="C63" s="19"/>
      <c r="D63" s="20"/>
      <c r="E63" s="21"/>
      <c r="F63" s="21"/>
      <c r="G63" s="21"/>
      <c r="H63" s="21"/>
      <c r="I63" s="22"/>
      <c r="J63" s="23"/>
      <c r="K63" s="24"/>
    </row>
    <row r="64" spans="2:11" x14ac:dyDescent="0.3">
      <c r="B64" s="18"/>
      <c r="C64" s="19"/>
      <c r="D64" s="20"/>
      <c r="E64" s="21"/>
      <c r="F64" s="20"/>
      <c r="G64" s="20"/>
      <c r="H64" s="20"/>
      <c r="I64" s="22"/>
      <c r="J64" s="23"/>
      <c r="K64" s="24"/>
    </row>
    <row r="65" spans="2:11" x14ac:dyDescent="0.3">
      <c r="B65" s="18"/>
      <c r="C65" s="19"/>
      <c r="D65" s="20"/>
      <c r="E65" s="21"/>
      <c r="F65" s="20"/>
      <c r="G65" s="20"/>
      <c r="H65" s="20"/>
      <c r="I65" s="22"/>
      <c r="J65" s="23"/>
      <c r="K65" s="24"/>
    </row>
    <row r="66" spans="2:11" x14ac:dyDescent="0.3">
      <c r="B66" s="18"/>
      <c r="C66" s="19"/>
      <c r="D66" s="20"/>
      <c r="E66" s="21"/>
      <c r="F66" s="20"/>
      <c r="G66" s="20"/>
      <c r="H66" s="20"/>
      <c r="I66" s="22"/>
      <c r="J66" s="23"/>
      <c r="K66" s="24"/>
    </row>
    <row r="67" spans="2:11" x14ac:dyDescent="0.3">
      <c r="B67" s="18"/>
      <c r="C67" s="19"/>
      <c r="D67" s="20"/>
      <c r="E67" s="21"/>
      <c r="F67" s="20"/>
      <c r="G67" s="20"/>
      <c r="H67" s="20"/>
      <c r="I67" s="22"/>
      <c r="J67" s="23"/>
      <c r="K67" s="24"/>
    </row>
    <row r="68" spans="2:11" x14ac:dyDescent="0.3">
      <c r="B68" s="18"/>
      <c r="C68" s="19"/>
      <c r="D68" s="20"/>
      <c r="E68" s="21"/>
      <c r="F68" s="20"/>
      <c r="G68" s="20"/>
      <c r="H68" s="20"/>
      <c r="I68" s="22"/>
      <c r="J68" s="23"/>
      <c r="K68" s="24"/>
    </row>
    <row r="69" spans="2:11" x14ac:dyDescent="0.3">
      <c r="B69" s="18"/>
      <c r="C69" s="19"/>
      <c r="D69" s="20"/>
      <c r="E69" s="21"/>
      <c r="F69" s="20"/>
      <c r="G69" s="20"/>
      <c r="H69" s="20"/>
      <c r="I69" s="22"/>
      <c r="J69" s="23"/>
      <c r="K69" s="24"/>
    </row>
    <row r="70" spans="2:11" x14ac:dyDescent="0.3">
      <c r="B70" s="18"/>
      <c r="C70" s="19"/>
      <c r="D70" s="20"/>
      <c r="E70" s="20"/>
      <c r="F70" s="20"/>
      <c r="G70" s="20"/>
      <c r="H70" s="20"/>
      <c r="I70" s="22"/>
      <c r="J70" s="23"/>
      <c r="K70" s="24"/>
    </row>
    <row r="71" spans="2:11" x14ac:dyDescent="0.3">
      <c r="I71" s="18"/>
      <c r="J71" s="23"/>
    </row>
    <row r="72" spans="2:11" x14ac:dyDescent="0.3">
      <c r="I72" s="18"/>
      <c r="J72" s="30"/>
    </row>
  </sheetData>
  <mergeCells count="2">
    <mergeCell ref="B10:D10"/>
    <mergeCell ref="B22:C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C2338-86DB-45CB-9554-81F8E5984913}">
  <dimension ref="B1:AB72"/>
  <sheetViews>
    <sheetView topLeftCell="A10" zoomScale="90" zoomScaleNormal="90" workbookViewId="0">
      <selection activeCell="P31" sqref="P31"/>
    </sheetView>
  </sheetViews>
  <sheetFormatPr defaultRowHeight="14.4" x14ac:dyDescent="0.3"/>
  <cols>
    <col min="2" max="2" width="12" bestFit="1" customWidth="1"/>
    <col min="3" max="3" width="11.5546875" bestFit="1" customWidth="1"/>
    <col min="4" max="4" width="11.21875" bestFit="1" customWidth="1"/>
    <col min="7" max="7" width="10.5546875" bestFit="1" customWidth="1"/>
    <col min="8" max="8" width="11.88671875" bestFit="1" customWidth="1"/>
    <col min="9" max="9" width="11.6640625" bestFit="1" customWidth="1"/>
    <col min="10" max="10" width="12" bestFit="1" customWidth="1"/>
    <col min="11" max="11" width="11.6640625" bestFit="1" customWidth="1"/>
    <col min="12" max="12" width="11.21875" bestFit="1" customWidth="1"/>
    <col min="13" max="13" width="10.33203125" bestFit="1" customWidth="1"/>
    <col min="14" max="14" width="12" bestFit="1" customWidth="1"/>
    <col min="15" max="16" width="11.109375" bestFit="1" customWidth="1"/>
    <col min="17" max="17" width="9.88671875" bestFit="1" customWidth="1"/>
    <col min="18" max="18" width="10.33203125" bestFit="1" customWidth="1"/>
    <col min="19" max="19" width="10" bestFit="1" customWidth="1"/>
    <col min="20" max="20" width="11.109375" bestFit="1" customWidth="1"/>
    <col min="21" max="21" width="10.77734375" bestFit="1" customWidth="1"/>
    <col min="22" max="22" width="12" bestFit="1" customWidth="1"/>
    <col min="23" max="23" width="11.6640625" bestFit="1" customWidth="1"/>
    <col min="26" max="26" width="11.21875" bestFit="1" customWidth="1"/>
    <col min="27" max="27" width="14" bestFit="1" customWidth="1"/>
  </cols>
  <sheetData>
    <row r="1" spans="2:28" ht="15" thickBot="1" x14ac:dyDescent="0.35"/>
    <row r="2" spans="2:28" ht="15" thickBot="1" x14ac:dyDescent="0.35">
      <c r="B2" s="31" t="s">
        <v>71</v>
      </c>
    </row>
    <row r="3" spans="2:28" ht="15" thickBot="1" x14ac:dyDescent="0.35"/>
    <row r="4" spans="2:28" ht="15.6" x14ac:dyDescent="0.3">
      <c r="B4" s="32" t="s">
        <v>42</v>
      </c>
      <c r="C4" s="33" t="s">
        <v>41</v>
      </c>
      <c r="D4" s="39">
        <v>413</v>
      </c>
    </row>
    <row r="5" spans="2:28" x14ac:dyDescent="0.3">
      <c r="B5" s="34" t="s">
        <v>2</v>
      </c>
      <c r="C5" s="35" t="s">
        <v>4</v>
      </c>
      <c r="D5" s="40">
        <v>50</v>
      </c>
    </row>
    <row r="6" spans="2:28" x14ac:dyDescent="0.3">
      <c r="B6" s="34" t="s">
        <v>3</v>
      </c>
      <c r="C6" s="35" t="s">
        <v>4</v>
      </c>
      <c r="D6" s="40">
        <v>50</v>
      </c>
      <c r="R6" s="18"/>
      <c r="V6" s="29"/>
      <c r="W6" s="29"/>
      <c r="Z6" s="29"/>
      <c r="AA6" s="18"/>
      <c r="AB6" s="29"/>
    </row>
    <row r="7" spans="2:28" ht="16.2" x14ac:dyDescent="0.3">
      <c r="B7" s="36" t="s">
        <v>6</v>
      </c>
      <c r="C7" s="35" t="s">
        <v>7</v>
      </c>
      <c r="D7" s="41">
        <v>2.5449999999999999</v>
      </c>
      <c r="R7" s="21"/>
      <c r="V7" s="23"/>
      <c r="W7" s="24"/>
      <c r="Z7" s="18"/>
      <c r="AA7" s="23"/>
      <c r="AB7" s="30"/>
    </row>
    <row r="8" spans="2:28" ht="16.2" thickBot="1" x14ac:dyDescent="0.35">
      <c r="B8" s="37" t="s">
        <v>40</v>
      </c>
      <c r="C8" s="38" t="s">
        <v>5</v>
      </c>
      <c r="D8" s="42">
        <v>7</v>
      </c>
      <c r="R8" s="20"/>
      <c r="V8" s="23"/>
      <c r="W8" s="24"/>
      <c r="Z8" s="18"/>
      <c r="AA8" s="23"/>
      <c r="AB8" s="30"/>
    </row>
    <row r="9" spans="2:28" ht="15" thickBot="1" x14ac:dyDescent="0.35">
      <c r="R9" s="20"/>
      <c r="S9" s="21"/>
      <c r="T9" s="20"/>
      <c r="U9" s="22"/>
      <c r="V9" s="23"/>
      <c r="W9" s="24"/>
      <c r="Z9" s="18"/>
      <c r="AA9" s="23"/>
      <c r="AB9" s="30"/>
    </row>
    <row r="10" spans="2:28" ht="15" thickBot="1" x14ac:dyDescent="0.35">
      <c r="B10" s="91" t="s">
        <v>25</v>
      </c>
      <c r="C10" s="92"/>
      <c r="D10" s="93"/>
      <c r="N10" s="28"/>
      <c r="R10" s="20"/>
      <c r="S10" s="21"/>
      <c r="T10" s="20"/>
      <c r="U10" s="22"/>
      <c r="V10" s="23"/>
      <c r="W10" s="24"/>
      <c r="Z10" s="18"/>
      <c r="AA10" s="23"/>
      <c r="AB10" s="30"/>
    </row>
    <row r="11" spans="2:28" ht="15" thickBot="1" x14ac:dyDescent="0.35">
      <c r="R11" s="20"/>
      <c r="S11" s="21"/>
      <c r="T11" s="20"/>
      <c r="U11" s="22"/>
      <c r="V11" s="23"/>
      <c r="W11" s="24"/>
      <c r="Z11" s="18"/>
      <c r="AA11" s="23"/>
      <c r="AB11" s="30"/>
    </row>
    <row r="12" spans="2:28" ht="15.6" x14ac:dyDescent="0.3">
      <c r="B12" s="77" t="s">
        <v>14</v>
      </c>
      <c r="C12" s="78" t="s">
        <v>26</v>
      </c>
      <c r="D12" s="78" t="s">
        <v>27</v>
      </c>
      <c r="E12" s="78" t="s">
        <v>28</v>
      </c>
      <c r="F12" s="78" t="s">
        <v>29</v>
      </c>
      <c r="G12" s="78" t="s">
        <v>30</v>
      </c>
      <c r="H12" s="78" t="s">
        <v>31</v>
      </c>
      <c r="I12" s="78" t="s">
        <v>32</v>
      </c>
      <c r="J12" s="78" t="s">
        <v>33</v>
      </c>
      <c r="K12" s="78" t="s">
        <v>34</v>
      </c>
      <c r="L12" s="78" t="s">
        <v>35</v>
      </c>
      <c r="M12" s="78" t="s">
        <v>36</v>
      </c>
      <c r="N12" s="78" t="s">
        <v>37</v>
      </c>
      <c r="O12" s="78" t="s">
        <v>38</v>
      </c>
      <c r="P12" s="78" t="s">
        <v>38</v>
      </c>
      <c r="Q12" s="79" t="s">
        <v>39</v>
      </c>
      <c r="R12" s="20"/>
      <c r="S12" s="21"/>
      <c r="T12" s="20"/>
      <c r="U12" s="22"/>
      <c r="V12" s="23"/>
      <c r="W12" s="24"/>
    </row>
    <row r="13" spans="2:28" x14ac:dyDescent="0.3">
      <c r="B13" s="2" t="s">
        <v>72</v>
      </c>
      <c r="C13" s="43">
        <v>414</v>
      </c>
      <c r="D13" s="43">
        <v>413</v>
      </c>
      <c r="E13" s="43">
        <v>412</v>
      </c>
      <c r="F13" s="43">
        <v>411</v>
      </c>
      <c r="G13" s="76">
        <f>(C13+D13+E13+F13)/4</f>
        <v>412.5</v>
      </c>
      <c r="H13" s="1">
        <v>49</v>
      </c>
      <c r="I13" s="1">
        <v>49.7</v>
      </c>
      <c r="J13" s="1">
        <v>51</v>
      </c>
      <c r="K13" s="1">
        <v>50.5</v>
      </c>
      <c r="L13" s="76">
        <f>(H13+I13+J13+K13)/4</f>
        <v>50.05</v>
      </c>
      <c r="M13" s="1">
        <v>49.4</v>
      </c>
      <c r="N13" s="1">
        <v>50</v>
      </c>
      <c r="O13" s="1">
        <v>49.7</v>
      </c>
      <c r="P13" s="1">
        <v>50.2</v>
      </c>
      <c r="Q13" s="51">
        <f>(M13+N13+O13+P13)/4</f>
        <v>49.825000000000003</v>
      </c>
      <c r="R13" s="20"/>
      <c r="S13" s="21"/>
      <c r="T13" s="20"/>
      <c r="U13" s="22"/>
      <c r="V13" s="23"/>
      <c r="W13" s="24"/>
    </row>
    <row r="14" spans="2:28" x14ac:dyDescent="0.3">
      <c r="B14" s="2" t="s">
        <v>73</v>
      </c>
      <c r="C14" s="43">
        <v>413</v>
      </c>
      <c r="D14" s="43">
        <v>414</v>
      </c>
      <c r="E14" s="43">
        <v>414</v>
      </c>
      <c r="F14" s="43">
        <v>412</v>
      </c>
      <c r="G14" s="76">
        <f t="shared" ref="G14:G19" si="0">(C14+D14+E14+F14)/4</f>
        <v>413.25</v>
      </c>
      <c r="H14" s="1">
        <v>50.4</v>
      </c>
      <c r="I14" s="1">
        <v>51.9</v>
      </c>
      <c r="J14" s="1">
        <v>52.7</v>
      </c>
      <c r="K14" s="1">
        <v>53.1</v>
      </c>
      <c r="L14" s="76">
        <f t="shared" ref="L14:L19" si="1">(H14+I14+J14+K14)/4</f>
        <v>52.024999999999999</v>
      </c>
      <c r="M14" s="1">
        <v>51.3</v>
      </c>
      <c r="N14" s="1">
        <v>51.3</v>
      </c>
      <c r="O14" s="1">
        <v>49.6</v>
      </c>
      <c r="P14" s="1">
        <v>49</v>
      </c>
      <c r="Q14" s="51">
        <f t="shared" ref="Q14:Q19" si="2">(M14+N14+O14+P14)/4</f>
        <v>50.3</v>
      </c>
      <c r="R14" s="18"/>
      <c r="S14" s="21"/>
      <c r="T14" s="20"/>
      <c r="U14" s="22"/>
      <c r="V14" s="23"/>
      <c r="W14" s="24"/>
    </row>
    <row r="15" spans="2:28" x14ac:dyDescent="0.3">
      <c r="B15" s="2" t="s">
        <v>74</v>
      </c>
      <c r="C15" s="43">
        <v>413</v>
      </c>
      <c r="D15" s="43">
        <v>415</v>
      </c>
      <c r="E15" s="43">
        <v>414</v>
      </c>
      <c r="F15" s="43">
        <v>413</v>
      </c>
      <c r="G15" s="76">
        <f t="shared" si="0"/>
        <v>413.75</v>
      </c>
      <c r="H15" s="1">
        <v>49.7</v>
      </c>
      <c r="I15" s="1">
        <v>51</v>
      </c>
      <c r="J15" s="1">
        <v>51.4</v>
      </c>
      <c r="K15" s="1">
        <v>51.6</v>
      </c>
      <c r="L15" s="76">
        <f t="shared" si="1"/>
        <v>50.924999999999997</v>
      </c>
      <c r="M15" s="1">
        <v>51.3</v>
      </c>
      <c r="N15" s="1">
        <v>51.7</v>
      </c>
      <c r="O15" s="1">
        <v>50.7</v>
      </c>
      <c r="P15" s="1">
        <v>50.7</v>
      </c>
      <c r="Q15" s="51">
        <f t="shared" si="2"/>
        <v>51.099999999999994</v>
      </c>
      <c r="R15" s="20"/>
      <c r="S15" s="21"/>
      <c r="T15" s="20"/>
      <c r="U15" s="22"/>
      <c r="V15" s="23"/>
      <c r="W15" s="24"/>
    </row>
    <row r="16" spans="2:28" x14ac:dyDescent="0.3">
      <c r="B16" s="2" t="s">
        <v>75</v>
      </c>
      <c r="C16" s="43">
        <v>413</v>
      </c>
      <c r="D16" s="43">
        <v>414</v>
      </c>
      <c r="E16" s="43">
        <v>413</v>
      </c>
      <c r="F16" s="43">
        <v>412</v>
      </c>
      <c r="G16" s="76">
        <f t="shared" si="0"/>
        <v>413</v>
      </c>
      <c r="H16" s="1">
        <v>48.3</v>
      </c>
      <c r="I16" s="1">
        <v>49.3</v>
      </c>
      <c r="J16" s="1">
        <v>51.1</v>
      </c>
      <c r="K16" s="1">
        <v>50.9</v>
      </c>
      <c r="L16" s="76">
        <f t="shared" si="1"/>
        <v>49.9</v>
      </c>
      <c r="M16" s="1">
        <v>51.3</v>
      </c>
      <c r="N16" s="1">
        <v>50.7</v>
      </c>
      <c r="O16" s="1">
        <v>46.5</v>
      </c>
      <c r="P16" s="1">
        <v>45.8</v>
      </c>
      <c r="Q16" s="51">
        <f t="shared" si="2"/>
        <v>48.575000000000003</v>
      </c>
      <c r="R16" s="20"/>
      <c r="S16" s="21"/>
      <c r="T16" s="20"/>
      <c r="U16" s="22"/>
      <c r="V16" s="23"/>
      <c r="W16" s="24"/>
    </row>
    <row r="17" spans="2:23" x14ac:dyDescent="0.3">
      <c r="B17" s="2" t="s">
        <v>76</v>
      </c>
      <c r="C17" s="43">
        <v>413</v>
      </c>
      <c r="D17" s="43">
        <v>414</v>
      </c>
      <c r="E17" s="43">
        <v>413</v>
      </c>
      <c r="F17" s="43">
        <v>413</v>
      </c>
      <c r="G17" s="76">
        <f t="shared" si="0"/>
        <v>413.25</v>
      </c>
      <c r="H17" s="1">
        <v>48.3</v>
      </c>
      <c r="I17" s="1">
        <v>49.7</v>
      </c>
      <c r="J17" s="1">
        <v>52.3</v>
      </c>
      <c r="K17" s="1">
        <v>52.4</v>
      </c>
      <c r="L17" s="76">
        <f t="shared" si="1"/>
        <v>50.675000000000004</v>
      </c>
      <c r="M17" s="1">
        <v>51.5</v>
      </c>
      <c r="N17" s="1">
        <v>50.6</v>
      </c>
      <c r="O17" s="1">
        <v>49</v>
      </c>
      <c r="P17" s="1">
        <v>48.6</v>
      </c>
      <c r="Q17" s="51">
        <f t="shared" si="2"/>
        <v>49.924999999999997</v>
      </c>
      <c r="R17" s="20"/>
      <c r="S17" s="20"/>
      <c r="T17" s="20"/>
      <c r="U17" s="22"/>
      <c r="V17" s="23"/>
      <c r="W17" s="24"/>
    </row>
    <row r="18" spans="2:23" x14ac:dyDescent="0.3">
      <c r="B18" s="2" t="s">
        <v>77</v>
      </c>
      <c r="C18" s="43">
        <v>414</v>
      </c>
      <c r="D18" s="43">
        <v>413</v>
      </c>
      <c r="E18" s="43">
        <v>412</v>
      </c>
      <c r="F18" s="43">
        <v>413</v>
      </c>
      <c r="G18" s="76">
        <f t="shared" si="0"/>
        <v>413</v>
      </c>
      <c r="H18" s="1">
        <v>49.3</v>
      </c>
      <c r="I18" s="1">
        <v>49.3</v>
      </c>
      <c r="J18" s="1">
        <v>53.3</v>
      </c>
      <c r="K18" s="1">
        <v>57.6</v>
      </c>
      <c r="L18" s="76">
        <f t="shared" si="1"/>
        <v>52.374999999999993</v>
      </c>
      <c r="M18" s="1">
        <v>48.4</v>
      </c>
      <c r="N18" s="1">
        <v>48.5</v>
      </c>
      <c r="O18" s="1">
        <v>50.3</v>
      </c>
      <c r="P18" s="1">
        <v>48.7</v>
      </c>
      <c r="Q18" s="51">
        <f t="shared" si="2"/>
        <v>48.974999999999994</v>
      </c>
      <c r="R18" s="20"/>
      <c r="S18" s="20"/>
      <c r="T18" s="20"/>
      <c r="U18" s="22"/>
      <c r="V18" s="23"/>
      <c r="W18" s="24"/>
    </row>
    <row r="19" spans="2:23" x14ac:dyDescent="0.3">
      <c r="B19" s="2" t="s">
        <v>78</v>
      </c>
      <c r="C19" s="43">
        <v>413</v>
      </c>
      <c r="D19" s="43">
        <v>414</v>
      </c>
      <c r="E19" s="43">
        <v>413</v>
      </c>
      <c r="F19" s="43">
        <v>413</v>
      </c>
      <c r="G19" s="76">
        <f t="shared" si="0"/>
        <v>413.25</v>
      </c>
      <c r="H19" s="1">
        <v>50.5</v>
      </c>
      <c r="I19" s="1">
        <v>51.1</v>
      </c>
      <c r="J19" s="1">
        <v>51.6</v>
      </c>
      <c r="K19" s="1">
        <v>51.2</v>
      </c>
      <c r="L19" s="76">
        <f t="shared" si="1"/>
        <v>51.099999999999994</v>
      </c>
      <c r="M19" s="1">
        <v>50.5</v>
      </c>
      <c r="N19" s="1">
        <v>50.7</v>
      </c>
      <c r="O19" s="1">
        <v>50.5</v>
      </c>
      <c r="P19" s="1">
        <v>50.8</v>
      </c>
      <c r="Q19" s="51">
        <f t="shared" si="2"/>
        <v>50.625</v>
      </c>
      <c r="R19" s="20"/>
      <c r="S19" s="20"/>
      <c r="T19" s="20"/>
      <c r="U19" s="22"/>
      <c r="V19" s="23"/>
      <c r="W19" s="24"/>
    </row>
    <row r="20" spans="2:23" ht="15" thickBot="1" x14ac:dyDescent="0.35">
      <c r="B20" s="3" t="s">
        <v>79</v>
      </c>
      <c r="C20" s="4">
        <v>412</v>
      </c>
      <c r="D20" s="4">
        <v>413</v>
      </c>
      <c r="E20" s="4">
        <v>414</v>
      </c>
      <c r="F20" s="4">
        <v>413</v>
      </c>
      <c r="G20" s="80">
        <f>(C20+D20+G21+F20)/4</f>
        <v>309.5</v>
      </c>
      <c r="H20" s="11">
        <v>51.6</v>
      </c>
      <c r="I20" s="11">
        <v>51.6</v>
      </c>
      <c r="J20" s="11">
        <v>51.9</v>
      </c>
      <c r="K20" s="11">
        <v>50.5</v>
      </c>
      <c r="L20" s="80">
        <f>(H20+I20+J20+K20)/4</f>
        <v>51.4</v>
      </c>
      <c r="M20" s="11">
        <v>51.1</v>
      </c>
      <c r="N20" s="11">
        <v>52.6</v>
      </c>
      <c r="O20" s="11">
        <v>48.9</v>
      </c>
      <c r="P20" s="11">
        <v>50</v>
      </c>
      <c r="Q20" s="52">
        <f>(M20+N20+O20+P20)/4</f>
        <v>50.65</v>
      </c>
      <c r="R20" s="20"/>
      <c r="S20" s="20"/>
      <c r="T20" s="20"/>
      <c r="U20" s="22"/>
      <c r="V20" s="23"/>
      <c r="W20" s="24"/>
    </row>
    <row r="21" spans="2:23" ht="15" thickBot="1" x14ac:dyDescent="0.35">
      <c r="G21" s="20"/>
      <c r="R21" s="20"/>
      <c r="T21" s="20"/>
      <c r="U21" s="22"/>
      <c r="V21" s="23"/>
      <c r="W21" s="24"/>
    </row>
    <row r="22" spans="2:23" ht="15" thickBot="1" x14ac:dyDescent="0.35">
      <c r="B22" s="94" t="s">
        <v>24</v>
      </c>
      <c r="C22" s="95"/>
      <c r="T22" s="20"/>
      <c r="U22" s="22"/>
      <c r="V22" s="23"/>
      <c r="W22" s="24"/>
    </row>
    <row r="23" spans="2:23" ht="15" thickBot="1" x14ac:dyDescent="0.35"/>
    <row r="24" spans="2:23" ht="16.8" thickBot="1" x14ac:dyDescent="0.35">
      <c r="B24" s="5" t="s">
        <v>14</v>
      </c>
      <c r="C24" s="6" t="s">
        <v>8</v>
      </c>
      <c r="D24" s="6" t="s">
        <v>9</v>
      </c>
      <c r="E24" s="6" t="s">
        <v>10</v>
      </c>
      <c r="F24" s="6" t="s">
        <v>11</v>
      </c>
      <c r="G24" s="7" t="s">
        <v>12</v>
      </c>
      <c r="H24" s="7" t="s">
        <v>13</v>
      </c>
      <c r="I24" s="8" t="s">
        <v>23</v>
      </c>
      <c r="N24" s="28"/>
      <c r="U24" s="18"/>
      <c r="V24" s="23"/>
    </row>
    <row r="25" spans="2:23" x14ac:dyDescent="0.3">
      <c r="B25" s="9" t="s">
        <v>72</v>
      </c>
      <c r="C25" s="10">
        <v>2482.1999999999998</v>
      </c>
      <c r="D25" s="10">
        <v>1477</v>
      </c>
      <c r="E25" s="10">
        <v>2484</v>
      </c>
      <c r="F25" s="10">
        <v>25</v>
      </c>
      <c r="G25" s="47">
        <f>1.00025205+((7.59*F25-5.32*F25^2)/10^6)</f>
        <v>0.99711680000000003</v>
      </c>
      <c r="H25" s="17">
        <f>C25/(E25-D25)*G25</f>
        <v>2.4578384517974179</v>
      </c>
      <c r="I25" s="27">
        <f t="shared" ref="I25:I32" si="3">(1-H25/$D$7)*100</f>
        <v>3.4248152535395704</v>
      </c>
      <c r="U25" s="18"/>
      <c r="V25" s="30"/>
    </row>
    <row r="26" spans="2:23" x14ac:dyDescent="0.3">
      <c r="B26" s="2" t="s">
        <v>73</v>
      </c>
      <c r="C26" s="1">
        <v>2670.3</v>
      </c>
      <c r="D26" s="1">
        <v>1589.7</v>
      </c>
      <c r="E26" s="1">
        <v>2674</v>
      </c>
      <c r="F26" s="1">
        <v>24.4</v>
      </c>
      <c r="G26" s="43">
        <f t="shared" ref="G26:G31" si="4">1.00025205+((7.59*F26-5.32*F26^2)/10^6)</f>
        <v>0.99726993080000004</v>
      </c>
      <c r="H26" s="15">
        <f t="shared" ref="H26:H27" si="5">C26/(E26-D26)*G26</f>
        <v>2.455971498861238</v>
      </c>
      <c r="I26" s="25">
        <f t="shared" si="3"/>
        <v>3.4981729327607791</v>
      </c>
      <c r="K26" s="29"/>
      <c r="N26" s="18"/>
      <c r="O26" s="18"/>
      <c r="P26" s="18"/>
      <c r="Q26" s="18"/>
    </row>
    <row r="27" spans="2:23" x14ac:dyDescent="0.3">
      <c r="B27" s="2" t="s">
        <v>74</v>
      </c>
      <c r="C27" s="1">
        <v>2648.2</v>
      </c>
      <c r="D27" s="1">
        <v>1578.7</v>
      </c>
      <c r="E27" s="1">
        <v>2651.9</v>
      </c>
      <c r="F27" s="1">
        <v>25</v>
      </c>
      <c r="G27" s="43">
        <f t="shared" si="4"/>
        <v>0.99711680000000003</v>
      </c>
      <c r="H27" s="15">
        <f t="shared" si="5"/>
        <v>2.4604591033917256</v>
      </c>
      <c r="I27" s="25">
        <f t="shared" si="3"/>
        <v>3.321842695806454</v>
      </c>
      <c r="K27" s="24"/>
      <c r="N27" s="18"/>
      <c r="O27" s="19"/>
      <c r="P27" s="20"/>
      <c r="Q27" s="21"/>
    </row>
    <row r="28" spans="2:23" x14ac:dyDescent="0.3">
      <c r="B28" s="2" t="s">
        <v>75</v>
      </c>
      <c r="C28" s="1">
        <v>2493.6</v>
      </c>
      <c r="D28" s="1">
        <v>1486.5</v>
      </c>
      <c r="E28" s="1">
        <v>2497.4</v>
      </c>
      <c r="F28" s="1">
        <v>22</v>
      </c>
      <c r="G28" s="43">
        <f t="shared" si="4"/>
        <v>0.99784415000000004</v>
      </c>
      <c r="H28" s="15">
        <f>C28/(E28-D28)*G28</f>
        <v>2.4613949672964686</v>
      </c>
      <c r="I28" s="25">
        <f t="shared" si="3"/>
        <v>3.2850700472900396</v>
      </c>
      <c r="K28" s="24"/>
      <c r="N28" s="18"/>
      <c r="O28" s="19"/>
      <c r="P28" s="20"/>
      <c r="Q28" s="21"/>
      <c r="R28" s="18"/>
      <c r="S28" s="18"/>
    </row>
    <row r="29" spans="2:23" x14ac:dyDescent="0.3">
      <c r="B29" s="2" t="s">
        <v>76</v>
      </c>
      <c r="C29" s="1">
        <v>2595.5</v>
      </c>
      <c r="D29" s="1">
        <v>1564.4</v>
      </c>
      <c r="E29" s="1">
        <v>2603.6</v>
      </c>
      <c r="F29" s="1">
        <v>22</v>
      </c>
      <c r="G29" s="43">
        <f t="shared" si="4"/>
        <v>0.99784415000000004</v>
      </c>
      <c r="H29" s="15">
        <f>C29/(E29-D29)*G29</f>
        <v>2.4922098646314477</v>
      </c>
      <c r="I29" s="25">
        <f>(1-H29/$D$7)*100</f>
        <v>2.0742685802967453</v>
      </c>
      <c r="K29" s="24"/>
      <c r="N29" s="18"/>
      <c r="O29" s="19"/>
      <c r="P29" s="20"/>
      <c r="Q29" s="21"/>
      <c r="R29" s="21"/>
      <c r="S29" s="20"/>
    </row>
    <row r="30" spans="2:23" x14ac:dyDescent="0.3">
      <c r="B30" s="2" t="s">
        <v>77</v>
      </c>
      <c r="C30" s="1">
        <v>2569.5</v>
      </c>
      <c r="D30" s="1">
        <v>1532</v>
      </c>
      <c r="E30" s="1">
        <v>2572.6</v>
      </c>
      <c r="F30" s="1">
        <v>22</v>
      </c>
      <c r="G30" s="43">
        <f t="shared" si="4"/>
        <v>0.99784415000000004</v>
      </c>
      <c r="H30" s="15">
        <f t="shared" ref="H30:H32" si="6">C30/(E30-D30)*G30</f>
        <v>2.4639251810734195</v>
      </c>
      <c r="I30" s="25">
        <f t="shared" si="3"/>
        <v>3.1856510383725167</v>
      </c>
      <c r="K30" s="24"/>
      <c r="N30" s="18"/>
      <c r="O30" s="19"/>
      <c r="P30" s="20"/>
      <c r="Q30" s="21"/>
      <c r="R30" s="21"/>
      <c r="S30" s="20"/>
      <c r="T30" s="18"/>
      <c r="U30" s="29"/>
      <c r="V30" s="29"/>
      <c r="W30" s="29"/>
    </row>
    <row r="31" spans="2:23" x14ac:dyDescent="0.3">
      <c r="B31" s="2" t="s">
        <v>78</v>
      </c>
      <c r="C31" s="1">
        <v>2560.8000000000002</v>
      </c>
      <c r="D31" s="1">
        <v>1523.6</v>
      </c>
      <c r="E31" s="1">
        <v>2563.9</v>
      </c>
      <c r="F31" s="1">
        <v>21.8</v>
      </c>
      <c r="G31" s="43">
        <f t="shared" si="4"/>
        <v>0.99788923520000006</v>
      </c>
      <c r="H31" s="15">
        <f t="shared" si="6"/>
        <v>2.4564017624725176</v>
      </c>
      <c r="I31" s="25">
        <f t="shared" si="3"/>
        <v>3.4812667004904596</v>
      </c>
      <c r="K31" s="24"/>
      <c r="N31" s="18"/>
      <c r="O31" s="19"/>
      <c r="P31" s="20"/>
      <c r="Q31" s="21"/>
      <c r="R31" s="21"/>
      <c r="S31" s="20"/>
      <c r="T31" s="21"/>
      <c r="U31" s="22"/>
      <c r="V31" s="23"/>
      <c r="W31" s="24"/>
    </row>
    <row r="32" spans="2:23" ht="15" thickBot="1" x14ac:dyDescent="0.35">
      <c r="B32" s="3" t="s">
        <v>79</v>
      </c>
      <c r="C32" s="11">
        <v>2647.2</v>
      </c>
      <c r="D32" s="11">
        <v>1587.9</v>
      </c>
      <c r="E32" s="11">
        <v>2651.3</v>
      </c>
      <c r="F32" s="11">
        <v>21.8</v>
      </c>
      <c r="G32" s="4">
        <f>1.00025205+((7.59*F32-5.32*F32^2)/10^6)</f>
        <v>0.99788923520000006</v>
      </c>
      <c r="H32" s="16">
        <f t="shared" si="6"/>
        <v>2.4841192245828849</v>
      </c>
      <c r="I32" s="26">
        <f t="shared" si="3"/>
        <v>2.3921719220870385</v>
      </c>
      <c r="J32" s="23"/>
      <c r="K32" s="24"/>
      <c r="N32" s="18"/>
      <c r="O32" s="19"/>
      <c r="P32" s="20"/>
      <c r="Q32" s="21"/>
      <c r="R32" s="21"/>
      <c r="S32" s="20"/>
      <c r="T32" s="21"/>
      <c r="U32" s="22"/>
      <c r="V32" s="23"/>
      <c r="W32" s="24"/>
    </row>
    <row r="33" spans="2:23" ht="15" thickBot="1" x14ac:dyDescent="0.35">
      <c r="B33" s="18"/>
      <c r="C33" s="19"/>
      <c r="D33" s="20"/>
      <c r="E33" s="21"/>
      <c r="F33" s="20"/>
      <c r="K33" s="24"/>
      <c r="N33" s="18"/>
      <c r="O33" s="19"/>
      <c r="P33" s="20"/>
      <c r="Q33" s="21"/>
      <c r="R33" s="21"/>
      <c r="S33" s="20"/>
      <c r="T33" s="21"/>
      <c r="U33" s="22"/>
      <c r="V33" s="23"/>
      <c r="W33" s="24"/>
    </row>
    <row r="34" spans="2:23" x14ac:dyDescent="0.3">
      <c r="B34" s="18"/>
      <c r="C34" s="19"/>
      <c r="D34" s="20"/>
      <c r="E34" s="21"/>
      <c r="F34" s="20"/>
      <c r="G34" s="13" t="s">
        <v>0</v>
      </c>
      <c r="H34" s="12">
        <f>AVERAGE(H25:H32)</f>
        <v>2.46654000676339</v>
      </c>
      <c r="I34" s="44">
        <f>AVERAGE(I25:I32)</f>
        <v>3.0829073963304503</v>
      </c>
      <c r="K34" s="24"/>
      <c r="N34" s="18"/>
      <c r="O34" s="19"/>
      <c r="P34" s="20"/>
      <c r="Q34" s="21"/>
      <c r="R34" s="21"/>
      <c r="S34" s="20"/>
      <c r="T34" s="21"/>
      <c r="U34" s="22"/>
      <c r="V34" s="23"/>
      <c r="W34" s="24"/>
    </row>
    <row r="35" spans="2:23" ht="15" thickBot="1" x14ac:dyDescent="0.35">
      <c r="B35" s="18"/>
      <c r="C35" s="19"/>
      <c r="D35" s="20"/>
      <c r="E35" s="21"/>
      <c r="F35" s="20"/>
      <c r="G35" s="14" t="s">
        <v>1</v>
      </c>
      <c r="H35" s="45">
        <f>STDEV(H25:H32)</f>
        <v>1.3776019785105089E-2</v>
      </c>
      <c r="I35" s="46">
        <f>STDEV(I25:I32)</f>
        <v>0.54129743752868542</v>
      </c>
      <c r="J35" s="23"/>
      <c r="K35" s="24"/>
      <c r="N35" s="18"/>
      <c r="O35" s="19"/>
      <c r="P35" s="20"/>
      <c r="Q35" s="21"/>
      <c r="R35" s="21"/>
      <c r="S35" s="20"/>
      <c r="T35" s="21"/>
      <c r="U35" s="22"/>
      <c r="V35" s="23"/>
      <c r="W35" s="24"/>
    </row>
    <row r="36" spans="2:23" x14ac:dyDescent="0.3">
      <c r="R36" s="21"/>
      <c r="S36" s="21"/>
      <c r="T36" s="21"/>
      <c r="U36" s="22"/>
      <c r="V36" s="23"/>
      <c r="W36" s="24"/>
    </row>
    <row r="37" spans="2:23" x14ac:dyDescent="0.3">
      <c r="T37" s="21"/>
      <c r="U37" s="22"/>
      <c r="V37" s="23"/>
      <c r="W37" s="24"/>
    </row>
    <row r="38" spans="2:23" x14ac:dyDescent="0.3">
      <c r="T38" s="21"/>
      <c r="U38" s="22"/>
      <c r="V38" s="23"/>
      <c r="W38" s="24"/>
    </row>
    <row r="39" spans="2:23" x14ac:dyDescent="0.3">
      <c r="R39" s="20"/>
      <c r="S39" s="20"/>
      <c r="T39" s="20"/>
      <c r="U39" s="22"/>
      <c r="V39" s="23"/>
      <c r="W39" s="24"/>
    </row>
    <row r="40" spans="2:23" x14ac:dyDescent="0.3">
      <c r="B40" s="18"/>
      <c r="C40" s="19"/>
      <c r="D40" s="20"/>
      <c r="E40" s="21"/>
      <c r="F40" s="20"/>
      <c r="G40" s="20"/>
      <c r="H40" s="20"/>
      <c r="I40" s="22"/>
      <c r="J40" s="23"/>
      <c r="K40" s="24"/>
      <c r="N40" s="18"/>
      <c r="O40" s="19"/>
      <c r="P40" s="20"/>
      <c r="Q40" s="21"/>
      <c r="R40" s="20"/>
      <c r="S40" s="20"/>
      <c r="T40" s="20"/>
      <c r="U40" s="22"/>
      <c r="V40" s="23"/>
      <c r="W40" s="24"/>
    </row>
    <row r="41" spans="2:23" x14ac:dyDescent="0.3">
      <c r="B41" s="18"/>
      <c r="C41" s="19"/>
      <c r="D41" s="20"/>
      <c r="E41" s="21"/>
      <c r="F41" s="20"/>
      <c r="G41" s="20"/>
      <c r="H41" s="20"/>
      <c r="I41" s="22"/>
      <c r="J41" s="23"/>
      <c r="K41" s="24"/>
      <c r="N41" s="18"/>
      <c r="O41" s="19"/>
      <c r="P41" s="20"/>
      <c r="Q41" s="21"/>
      <c r="R41" s="20"/>
      <c r="S41" s="20"/>
      <c r="T41" s="20"/>
      <c r="U41" s="22"/>
      <c r="V41" s="23"/>
      <c r="W41" s="24"/>
    </row>
    <row r="42" spans="2:23" x14ac:dyDescent="0.3">
      <c r="B42" s="18"/>
      <c r="C42" s="19"/>
      <c r="D42" s="20"/>
      <c r="E42" s="21"/>
      <c r="F42" s="20"/>
      <c r="G42" s="20"/>
      <c r="H42" s="20"/>
      <c r="I42" s="22"/>
      <c r="J42" s="23"/>
      <c r="K42" s="24"/>
      <c r="N42" s="18"/>
      <c r="O42" s="19"/>
      <c r="P42" s="20"/>
      <c r="Q42" s="21"/>
      <c r="R42" s="20"/>
      <c r="S42" s="20"/>
      <c r="T42" s="20"/>
      <c r="U42" s="22"/>
      <c r="V42" s="23"/>
      <c r="W42" s="24"/>
    </row>
    <row r="43" spans="2:23" x14ac:dyDescent="0.3">
      <c r="B43" s="18"/>
      <c r="C43" s="19"/>
      <c r="D43" s="20"/>
      <c r="E43" s="21"/>
      <c r="F43" s="20"/>
      <c r="G43" s="20"/>
      <c r="H43" s="20"/>
      <c r="I43" s="22"/>
      <c r="J43" s="23"/>
      <c r="K43" s="24"/>
      <c r="N43" s="18"/>
      <c r="O43" s="19"/>
      <c r="P43" s="20"/>
      <c r="Q43" s="21"/>
      <c r="R43" s="20"/>
      <c r="S43" s="20"/>
      <c r="T43" s="20"/>
      <c r="U43" s="22"/>
      <c r="V43" s="23"/>
      <c r="W43" s="24"/>
    </row>
    <row r="44" spans="2:23" x14ac:dyDescent="0.3">
      <c r="B44" s="18"/>
      <c r="C44" s="19"/>
      <c r="D44" s="20"/>
      <c r="E44" s="21"/>
      <c r="F44" s="20"/>
      <c r="G44" s="20"/>
      <c r="H44" s="20"/>
      <c r="I44" s="22"/>
      <c r="J44" s="23"/>
      <c r="K44" s="24"/>
      <c r="N44" s="18"/>
      <c r="O44" s="19"/>
      <c r="P44" s="20"/>
      <c r="Q44" s="21"/>
      <c r="R44" s="20"/>
      <c r="S44" s="20"/>
      <c r="T44" s="20"/>
      <c r="U44" s="22"/>
      <c r="V44" s="23"/>
      <c r="W44" s="24"/>
    </row>
    <row r="45" spans="2:23" x14ac:dyDescent="0.3">
      <c r="B45" s="18"/>
      <c r="C45" s="19"/>
      <c r="D45" s="20"/>
      <c r="E45" s="21"/>
      <c r="F45" s="20"/>
      <c r="G45" s="20"/>
      <c r="H45" s="20"/>
      <c r="I45" s="22"/>
      <c r="J45" s="23"/>
      <c r="K45" s="24"/>
      <c r="N45" s="18"/>
      <c r="O45" s="19"/>
      <c r="P45" s="20"/>
      <c r="Q45" s="21"/>
      <c r="R45" s="20"/>
      <c r="S45" s="20"/>
      <c r="T45" s="20"/>
      <c r="U45" s="22"/>
      <c r="V45" s="23"/>
      <c r="W45" s="24"/>
    </row>
    <row r="46" spans="2:23" x14ac:dyDescent="0.3">
      <c r="B46" s="18"/>
      <c r="C46" s="19"/>
      <c r="D46" s="20"/>
      <c r="E46" s="20"/>
      <c r="F46" s="20"/>
      <c r="G46" s="20"/>
      <c r="H46" s="20"/>
      <c r="I46" s="22"/>
      <c r="J46" s="23"/>
      <c r="K46" s="24"/>
      <c r="N46" s="18"/>
      <c r="O46" s="19"/>
      <c r="P46" s="20"/>
      <c r="Q46" s="20"/>
      <c r="R46" s="20"/>
      <c r="S46" s="20"/>
      <c r="T46" s="20"/>
      <c r="U46" s="22"/>
      <c r="V46" s="23"/>
      <c r="W46" s="24"/>
    </row>
    <row r="47" spans="2:23" x14ac:dyDescent="0.3">
      <c r="U47" s="18"/>
      <c r="V47" s="23"/>
    </row>
    <row r="48" spans="2:23" x14ac:dyDescent="0.3">
      <c r="I48" s="18"/>
      <c r="J48" s="23"/>
      <c r="U48" s="18"/>
      <c r="V48" s="30"/>
    </row>
    <row r="49" spans="2:11" x14ac:dyDescent="0.3">
      <c r="I49" s="18"/>
      <c r="J49" s="30"/>
    </row>
    <row r="52" spans="2:11" x14ac:dyDescent="0.3">
      <c r="B52" s="28"/>
    </row>
    <row r="54" spans="2:11" x14ac:dyDescent="0.3">
      <c r="B54" s="18"/>
      <c r="C54" s="18"/>
      <c r="D54" s="18"/>
      <c r="E54" s="18"/>
      <c r="F54" s="18"/>
      <c r="G54" s="18"/>
      <c r="H54" s="18"/>
      <c r="I54" s="29"/>
      <c r="J54" s="29"/>
      <c r="K54" s="29"/>
    </row>
    <row r="55" spans="2:11" x14ac:dyDescent="0.3">
      <c r="B55" s="18"/>
      <c r="C55" s="19"/>
      <c r="D55" s="20"/>
      <c r="E55" s="21"/>
      <c r="F55" s="21"/>
      <c r="G55" s="21"/>
      <c r="H55" s="21"/>
      <c r="I55" s="22"/>
      <c r="J55" s="23"/>
      <c r="K55" s="24"/>
    </row>
    <row r="56" spans="2:11" x14ac:dyDescent="0.3">
      <c r="B56" s="18"/>
      <c r="C56" s="19"/>
      <c r="D56" s="20"/>
      <c r="E56" s="21"/>
      <c r="F56" s="21"/>
      <c r="G56" s="21"/>
      <c r="H56" s="21"/>
      <c r="I56" s="22"/>
      <c r="J56" s="23"/>
      <c r="K56" s="24"/>
    </row>
    <row r="57" spans="2:11" x14ac:dyDescent="0.3">
      <c r="B57" s="18"/>
      <c r="C57" s="19"/>
      <c r="D57" s="20"/>
      <c r="E57" s="21"/>
      <c r="F57" s="21"/>
      <c r="G57" s="21"/>
      <c r="H57" s="21"/>
      <c r="I57" s="22"/>
      <c r="J57" s="23"/>
      <c r="K57" s="24"/>
    </row>
    <row r="58" spans="2:11" x14ac:dyDescent="0.3">
      <c r="B58" s="18"/>
      <c r="C58" s="19"/>
      <c r="D58" s="20"/>
      <c r="E58" s="21"/>
      <c r="F58" s="21"/>
      <c r="G58" s="21"/>
      <c r="H58" s="21"/>
      <c r="I58" s="22"/>
      <c r="J58" s="23"/>
      <c r="K58" s="24"/>
    </row>
    <row r="59" spans="2:11" x14ac:dyDescent="0.3">
      <c r="B59" s="18"/>
      <c r="C59" s="19"/>
      <c r="D59" s="20"/>
      <c r="E59" s="21"/>
      <c r="F59" s="21"/>
      <c r="G59" s="21"/>
      <c r="H59" s="21"/>
      <c r="I59" s="22"/>
      <c r="J59" s="23"/>
      <c r="K59" s="24"/>
    </row>
    <row r="60" spans="2:11" x14ac:dyDescent="0.3">
      <c r="B60" s="18"/>
      <c r="C60" s="19"/>
      <c r="D60" s="20"/>
      <c r="E60" s="21"/>
      <c r="F60" s="21"/>
      <c r="G60" s="21"/>
      <c r="H60" s="21"/>
      <c r="I60" s="22"/>
      <c r="J60" s="23"/>
      <c r="K60" s="24"/>
    </row>
    <row r="61" spans="2:11" x14ac:dyDescent="0.3">
      <c r="B61" s="18"/>
      <c r="C61" s="19"/>
      <c r="D61" s="20"/>
      <c r="E61" s="21"/>
      <c r="F61" s="21"/>
      <c r="G61" s="21"/>
      <c r="H61" s="21"/>
      <c r="I61" s="22"/>
      <c r="J61" s="23"/>
      <c r="K61" s="24"/>
    </row>
    <row r="62" spans="2:11" x14ac:dyDescent="0.3">
      <c r="B62" s="18"/>
      <c r="C62" s="19"/>
      <c r="D62" s="20"/>
      <c r="E62" s="21"/>
      <c r="F62" s="21"/>
      <c r="G62" s="21"/>
      <c r="H62" s="21"/>
      <c r="I62" s="22"/>
      <c r="J62" s="23"/>
      <c r="K62" s="24"/>
    </row>
    <row r="63" spans="2:11" x14ac:dyDescent="0.3">
      <c r="B63" s="18"/>
      <c r="C63" s="19"/>
      <c r="D63" s="20"/>
      <c r="E63" s="21"/>
      <c r="F63" s="21"/>
      <c r="G63" s="21"/>
      <c r="H63" s="21"/>
      <c r="I63" s="22"/>
      <c r="J63" s="23"/>
      <c r="K63" s="24"/>
    </row>
    <row r="64" spans="2:11" x14ac:dyDescent="0.3">
      <c r="B64" s="18"/>
      <c r="C64" s="19"/>
      <c r="D64" s="20"/>
      <c r="E64" s="21"/>
      <c r="F64" s="20"/>
      <c r="G64" s="20"/>
      <c r="H64" s="20"/>
      <c r="I64" s="22"/>
      <c r="J64" s="23"/>
      <c r="K64" s="24"/>
    </row>
    <row r="65" spans="2:11" x14ac:dyDescent="0.3">
      <c r="B65" s="18"/>
      <c r="C65" s="19"/>
      <c r="D65" s="20"/>
      <c r="E65" s="21"/>
      <c r="F65" s="20"/>
      <c r="G65" s="20"/>
      <c r="H65" s="20"/>
      <c r="I65" s="22"/>
      <c r="J65" s="23"/>
      <c r="K65" s="24"/>
    </row>
    <row r="66" spans="2:11" x14ac:dyDescent="0.3">
      <c r="B66" s="18"/>
      <c r="C66" s="19"/>
      <c r="D66" s="20"/>
      <c r="E66" s="21"/>
      <c r="F66" s="20"/>
      <c r="G66" s="20"/>
      <c r="H66" s="20"/>
      <c r="I66" s="22"/>
      <c r="J66" s="23"/>
      <c r="K66" s="24"/>
    </row>
    <row r="67" spans="2:11" x14ac:dyDescent="0.3">
      <c r="B67" s="18"/>
      <c r="C67" s="19"/>
      <c r="D67" s="20"/>
      <c r="E67" s="21"/>
      <c r="F67" s="20"/>
      <c r="G67" s="20"/>
      <c r="H67" s="20"/>
      <c r="I67" s="22"/>
      <c r="J67" s="23"/>
      <c r="K67" s="24"/>
    </row>
    <row r="68" spans="2:11" x14ac:dyDescent="0.3">
      <c r="B68" s="18"/>
      <c r="C68" s="19"/>
      <c r="D68" s="20"/>
      <c r="E68" s="21"/>
      <c r="F68" s="20"/>
      <c r="G68" s="20"/>
      <c r="H68" s="20"/>
      <c r="I68" s="22"/>
      <c r="J68" s="23"/>
      <c r="K68" s="24"/>
    </row>
    <row r="69" spans="2:11" x14ac:dyDescent="0.3">
      <c r="B69" s="18"/>
      <c r="C69" s="19"/>
      <c r="D69" s="20"/>
      <c r="E69" s="21"/>
      <c r="F69" s="20"/>
      <c r="G69" s="20"/>
      <c r="H69" s="20"/>
      <c r="I69" s="22"/>
      <c r="J69" s="23"/>
      <c r="K69" s="24"/>
    </row>
    <row r="70" spans="2:11" x14ac:dyDescent="0.3">
      <c r="B70" s="18"/>
      <c r="C70" s="19"/>
      <c r="D70" s="20"/>
      <c r="E70" s="20"/>
      <c r="F70" s="20"/>
      <c r="G70" s="20"/>
      <c r="H70" s="20"/>
      <c r="I70" s="22"/>
      <c r="J70" s="23"/>
      <c r="K70" s="24"/>
    </row>
    <row r="71" spans="2:11" x14ac:dyDescent="0.3">
      <c r="I71" s="18"/>
      <c r="J71" s="23"/>
    </row>
    <row r="72" spans="2:11" x14ac:dyDescent="0.3">
      <c r="I72" s="18"/>
      <c r="J72" s="30"/>
    </row>
  </sheetData>
  <mergeCells count="2">
    <mergeCell ref="B10:D10"/>
    <mergeCell ref="B22:C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A99AD-6A0A-4C30-A57D-2EF950C54F87}">
  <dimension ref="B1:AB72"/>
  <sheetViews>
    <sheetView zoomScale="90" zoomScaleNormal="90" workbookViewId="0">
      <selection activeCell="L29" sqref="L29"/>
    </sheetView>
  </sheetViews>
  <sheetFormatPr defaultRowHeight="14.4" x14ac:dyDescent="0.3"/>
  <cols>
    <col min="2" max="2" width="12" bestFit="1" customWidth="1"/>
    <col min="3" max="3" width="11.5546875" bestFit="1" customWidth="1"/>
    <col min="4" max="4" width="11.21875" bestFit="1" customWidth="1"/>
    <col min="7" max="7" width="10.5546875" bestFit="1" customWidth="1"/>
    <col min="8" max="8" width="11.88671875" bestFit="1" customWidth="1"/>
    <col min="9" max="9" width="11.6640625" bestFit="1" customWidth="1"/>
    <col min="10" max="10" width="12" bestFit="1" customWidth="1"/>
    <col min="11" max="11" width="11.6640625" bestFit="1" customWidth="1"/>
    <col min="12" max="12" width="11.21875" bestFit="1" customWidth="1"/>
    <col min="13" max="13" width="10.33203125" bestFit="1" customWidth="1"/>
    <col min="14" max="14" width="12" bestFit="1" customWidth="1"/>
    <col min="15" max="16" width="11.109375" bestFit="1" customWidth="1"/>
    <col min="17" max="17" width="9.88671875" bestFit="1" customWidth="1"/>
    <col min="18" max="18" width="10.33203125" bestFit="1" customWidth="1"/>
    <col min="19" max="19" width="10" bestFit="1" customWidth="1"/>
    <col min="20" max="20" width="11.109375" bestFit="1" customWidth="1"/>
    <col min="21" max="21" width="10.77734375" bestFit="1" customWidth="1"/>
    <col min="22" max="22" width="12" bestFit="1" customWidth="1"/>
    <col min="23" max="23" width="11.6640625" bestFit="1" customWidth="1"/>
    <col min="26" max="26" width="11.21875" bestFit="1" customWidth="1"/>
    <col min="27" max="27" width="14" bestFit="1" customWidth="1"/>
  </cols>
  <sheetData>
    <row r="1" spans="2:28" ht="15" thickBot="1" x14ac:dyDescent="0.35"/>
    <row r="2" spans="2:28" ht="15" thickBot="1" x14ac:dyDescent="0.35">
      <c r="B2" s="31" t="s">
        <v>44</v>
      </c>
    </row>
    <row r="3" spans="2:28" ht="15" thickBot="1" x14ac:dyDescent="0.35"/>
    <row r="4" spans="2:28" ht="15.6" x14ac:dyDescent="0.3">
      <c r="B4" s="32" t="s">
        <v>42</v>
      </c>
      <c r="C4" s="33" t="s">
        <v>41</v>
      </c>
      <c r="D4" s="39">
        <v>413</v>
      </c>
    </row>
    <row r="5" spans="2:28" x14ac:dyDescent="0.3">
      <c r="B5" s="34" t="s">
        <v>2</v>
      </c>
      <c r="C5" s="35" t="s">
        <v>4</v>
      </c>
      <c r="D5" s="40">
        <v>50</v>
      </c>
    </row>
    <row r="6" spans="2:28" x14ac:dyDescent="0.3">
      <c r="B6" s="34" t="s">
        <v>3</v>
      </c>
      <c r="C6" s="35" t="s">
        <v>4</v>
      </c>
      <c r="D6" s="40">
        <v>50</v>
      </c>
      <c r="R6" s="18"/>
      <c r="V6" s="29"/>
      <c r="W6" s="29"/>
      <c r="Z6" s="29"/>
      <c r="AA6" s="18"/>
      <c r="AB6" s="29"/>
    </row>
    <row r="7" spans="2:28" ht="16.2" x14ac:dyDescent="0.3">
      <c r="B7" s="36" t="s">
        <v>6</v>
      </c>
      <c r="C7" s="35" t="s">
        <v>7</v>
      </c>
      <c r="D7" s="41">
        <v>2.5760000000000001</v>
      </c>
      <c r="R7" s="21"/>
      <c r="V7" s="23"/>
      <c r="W7" s="24"/>
      <c r="Z7" s="18"/>
      <c r="AA7" s="23"/>
      <c r="AB7" s="30"/>
    </row>
    <row r="8" spans="2:28" ht="16.2" thickBot="1" x14ac:dyDescent="0.35">
      <c r="B8" s="37" t="s">
        <v>40</v>
      </c>
      <c r="C8" s="38" t="s">
        <v>5</v>
      </c>
      <c r="D8" s="42">
        <v>7</v>
      </c>
      <c r="R8" s="20"/>
      <c r="V8" s="23"/>
      <c r="W8" s="24"/>
      <c r="Z8" s="18"/>
      <c r="AA8" s="23"/>
      <c r="AB8" s="30"/>
    </row>
    <row r="9" spans="2:28" ht="15" thickBot="1" x14ac:dyDescent="0.35">
      <c r="R9" s="20"/>
      <c r="S9" s="21"/>
      <c r="T9" s="20"/>
      <c r="U9" s="22"/>
      <c r="V9" s="23"/>
      <c r="W9" s="24"/>
      <c r="Z9" s="18"/>
      <c r="AA9" s="23"/>
      <c r="AB9" s="30"/>
    </row>
    <row r="10" spans="2:28" ht="15" thickBot="1" x14ac:dyDescent="0.35">
      <c r="B10" s="91" t="s">
        <v>25</v>
      </c>
      <c r="C10" s="92"/>
      <c r="D10" s="93"/>
      <c r="N10" s="28"/>
      <c r="R10" s="20"/>
      <c r="S10" s="21"/>
      <c r="T10" s="20"/>
      <c r="U10" s="22"/>
      <c r="V10" s="23"/>
      <c r="W10" s="24"/>
      <c r="Z10" s="18"/>
      <c r="AA10" s="23"/>
      <c r="AB10" s="30"/>
    </row>
    <row r="11" spans="2:28" ht="15" thickBot="1" x14ac:dyDescent="0.35">
      <c r="R11" s="20"/>
      <c r="S11" s="21"/>
      <c r="T11" s="20"/>
      <c r="U11" s="22"/>
      <c r="V11" s="23"/>
      <c r="W11" s="24"/>
      <c r="Z11" s="18"/>
      <c r="AA11" s="23"/>
      <c r="AB11" s="30"/>
    </row>
    <row r="12" spans="2:28" ht="16.2" thickBot="1" x14ac:dyDescent="0.35">
      <c r="B12" s="48" t="s">
        <v>14</v>
      </c>
      <c r="C12" s="5" t="s">
        <v>26</v>
      </c>
      <c r="D12" s="6" t="s">
        <v>27</v>
      </c>
      <c r="E12" s="6" t="s">
        <v>28</v>
      </c>
      <c r="F12" s="6" t="s">
        <v>29</v>
      </c>
      <c r="G12" s="66" t="s">
        <v>30</v>
      </c>
      <c r="H12" s="73" t="s">
        <v>31</v>
      </c>
      <c r="I12" s="74" t="s">
        <v>32</v>
      </c>
      <c r="J12" s="74" t="s">
        <v>33</v>
      </c>
      <c r="K12" s="74" t="s">
        <v>34</v>
      </c>
      <c r="L12" s="75" t="s">
        <v>35</v>
      </c>
      <c r="M12" s="53" t="s">
        <v>36</v>
      </c>
      <c r="N12" s="6" t="s">
        <v>37</v>
      </c>
      <c r="O12" s="6" t="s">
        <v>38</v>
      </c>
      <c r="P12" s="6" t="s">
        <v>38</v>
      </c>
      <c r="Q12" s="49" t="s">
        <v>39</v>
      </c>
      <c r="R12" s="20"/>
      <c r="S12" s="21"/>
      <c r="T12" s="20"/>
      <c r="U12" s="22"/>
      <c r="V12" s="23"/>
      <c r="W12" s="24"/>
    </row>
    <row r="13" spans="2:28" x14ac:dyDescent="0.3">
      <c r="B13" s="54" t="s">
        <v>45</v>
      </c>
      <c r="C13" s="60">
        <v>414</v>
      </c>
      <c r="D13" s="47">
        <v>413</v>
      </c>
      <c r="E13" s="47">
        <v>412</v>
      </c>
      <c r="F13" s="47">
        <v>413</v>
      </c>
      <c r="G13" s="67">
        <f>(C13+D13+E13+F13)/4</f>
        <v>413</v>
      </c>
      <c r="H13" s="70">
        <v>50.1</v>
      </c>
      <c r="I13" s="71">
        <v>50.7</v>
      </c>
      <c r="J13" s="71">
        <v>50.9</v>
      </c>
      <c r="K13" s="71">
        <v>51.2</v>
      </c>
      <c r="L13" s="72">
        <f>(H13+I13+J13+K13)/4</f>
        <v>50.725000000000009</v>
      </c>
      <c r="M13" s="57">
        <v>51.5</v>
      </c>
      <c r="N13" s="10">
        <v>51.3</v>
      </c>
      <c r="O13" s="10">
        <v>50.1</v>
      </c>
      <c r="P13" s="10">
        <v>50.1</v>
      </c>
      <c r="Q13" s="50">
        <f>(M13+N13+O13+P13)/4</f>
        <v>50.75</v>
      </c>
      <c r="R13" s="20"/>
      <c r="S13" s="21"/>
      <c r="T13" s="20"/>
      <c r="U13" s="22"/>
      <c r="V13" s="23"/>
      <c r="W13" s="24"/>
    </row>
    <row r="14" spans="2:28" x14ac:dyDescent="0.3">
      <c r="B14" s="55" t="s">
        <v>46</v>
      </c>
      <c r="C14" s="61">
        <v>414</v>
      </c>
      <c r="D14" s="43">
        <v>413</v>
      </c>
      <c r="E14" s="43">
        <v>412</v>
      </c>
      <c r="F14" s="43">
        <v>413</v>
      </c>
      <c r="G14" s="68">
        <f t="shared" ref="G14:G19" si="0">(C14+D14+E14+F14)/4</f>
        <v>413</v>
      </c>
      <c r="H14" s="64">
        <v>49.7</v>
      </c>
      <c r="I14" s="1">
        <v>51</v>
      </c>
      <c r="J14" s="1">
        <v>50.5</v>
      </c>
      <c r="K14" s="1">
        <v>50.1</v>
      </c>
      <c r="L14" s="51">
        <f t="shared" ref="L14:L19" si="1">(H14+I14+J14+K14)/4</f>
        <v>50.324999999999996</v>
      </c>
      <c r="M14" s="58">
        <v>50.4</v>
      </c>
      <c r="N14" s="1">
        <v>51.5</v>
      </c>
      <c r="O14" s="1">
        <v>48.8</v>
      </c>
      <c r="P14" s="1">
        <v>50.1</v>
      </c>
      <c r="Q14" s="51">
        <f t="shared" ref="Q14:Q19" si="2">(M14+N14+O14+P14)/4</f>
        <v>50.199999999999996</v>
      </c>
      <c r="R14" s="18"/>
      <c r="S14" s="21"/>
      <c r="T14" s="20"/>
      <c r="U14" s="22"/>
      <c r="V14" s="23"/>
      <c r="W14" s="24"/>
    </row>
    <row r="15" spans="2:28" x14ac:dyDescent="0.3">
      <c r="B15" s="55" t="s">
        <v>47</v>
      </c>
      <c r="C15" s="61">
        <v>412</v>
      </c>
      <c r="D15" s="43">
        <v>413</v>
      </c>
      <c r="E15" s="43">
        <v>412</v>
      </c>
      <c r="F15" s="43">
        <v>411</v>
      </c>
      <c r="G15" s="68">
        <f t="shared" si="0"/>
        <v>412</v>
      </c>
      <c r="H15" s="64">
        <v>51</v>
      </c>
      <c r="I15" s="1">
        <v>52</v>
      </c>
      <c r="J15" s="1">
        <v>51.9</v>
      </c>
      <c r="K15" s="1">
        <v>51.4</v>
      </c>
      <c r="L15" s="51">
        <f t="shared" si="1"/>
        <v>51.575000000000003</v>
      </c>
      <c r="M15" s="58">
        <v>47</v>
      </c>
      <c r="N15" s="1">
        <v>46</v>
      </c>
      <c r="O15" s="1">
        <v>50.9</v>
      </c>
      <c r="P15" s="1">
        <v>50.3</v>
      </c>
      <c r="Q15" s="51">
        <f t="shared" si="2"/>
        <v>48.55</v>
      </c>
      <c r="R15" s="20"/>
      <c r="S15" s="21"/>
      <c r="T15" s="20"/>
      <c r="U15" s="22"/>
      <c r="V15" s="23"/>
      <c r="W15" s="24"/>
    </row>
    <row r="16" spans="2:28" x14ac:dyDescent="0.3">
      <c r="B16" s="55" t="s">
        <v>48</v>
      </c>
      <c r="C16" s="61">
        <v>413</v>
      </c>
      <c r="D16" s="43">
        <v>413</v>
      </c>
      <c r="E16" s="43">
        <v>412</v>
      </c>
      <c r="F16" s="43">
        <v>411</v>
      </c>
      <c r="G16" s="68">
        <f t="shared" si="0"/>
        <v>412.25</v>
      </c>
      <c r="H16" s="64">
        <v>49.2</v>
      </c>
      <c r="I16" s="1">
        <v>49.9</v>
      </c>
      <c r="J16" s="1">
        <v>51.4</v>
      </c>
      <c r="K16" s="1">
        <v>51</v>
      </c>
      <c r="L16" s="51">
        <f t="shared" si="1"/>
        <v>50.375</v>
      </c>
      <c r="M16" s="58">
        <v>48.2</v>
      </c>
      <c r="N16" s="1">
        <v>47.4</v>
      </c>
      <c r="O16" s="1">
        <v>46.1</v>
      </c>
      <c r="P16" s="1">
        <v>46.1</v>
      </c>
      <c r="Q16" s="51">
        <f t="shared" si="2"/>
        <v>46.949999999999996</v>
      </c>
      <c r="R16" s="20"/>
      <c r="S16" s="21"/>
      <c r="T16" s="20"/>
      <c r="U16" s="22"/>
      <c r="V16" s="23"/>
      <c r="W16" s="24"/>
    </row>
    <row r="17" spans="2:23" x14ac:dyDescent="0.3">
      <c r="B17" s="55" t="s">
        <v>49</v>
      </c>
      <c r="C17" s="61">
        <v>413</v>
      </c>
      <c r="D17" s="43">
        <v>414</v>
      </c>
      <c r="E17" s="43">
        <v>413</v>
      </c>
      <c r="F17" s="43">
        <v>413</v>
      </c>
      <c r="G17" s="68">
        <f t="shared" si="0"/>
        <v>413.25</v>
      </c>
      <c r="H17" s="64">
        <v>48.5</v>
      </c>
      <c r="I17" s="1">
        <v>49.7</v>
      </c>
      <c r="J17" s="1">
        <v>51.5</v>
      </c>
      <c r="K17" s="1">
        <v>51</v>
      </c>
      <c r="L17" s="51">
        <f t="shared" si="1"/>
        <v>50.174999999999997</v>
      </c>
      <c r="M17" s="58">
        <v>52.5</v>
      </c>
      <c r="N17" s="1">
        <v>52</v>
      </c>
      <c r="O17" s="1">
        <v>47.7</v>
      </c>
      <c r="P17" s="1">
        <v>44.1</v>
      </c>
      <c r="Q17" s="51">
        <f t="shared" si="2"/>
        <v>49.074999999999996</v>
      </c>
      <c r="R17" s="20"/>
      <c r="S17" s="20"/>
      <c r="T17" s="20"/>
      <c r="U17" s="22"/>
      <c r="V17" s="23"/>
      <c r="W17" s="24"/>
    </row>
    <row r="18" spans="2:23" x14ac:dyDescent="0.3">
      <c r="B18" s="55" t="s">
        <v>50</v>
      </c>
      <c r="C18" s="61">
        <v>413</v>
      </c>
      <c r="D18" s="43">
        <v>413</v>
      </c>
      <c r="E18" s="43">
        <v>413</v>
      </c>
      <c r="F18" s="43">
        <v>412</v>
      </c>
      <c r="G18" s="68">
        <f t="shared" si="0"/>
        <v>412.75</v>
      </c>
      <c r="H18" s="64">
        <v>50</v>
      </c>
      <c r="I18" s="1">
        <v>51.2</v>
      </c>
      <c r="J18" s="1">
        <v>51.8</v>
      </c>
      <c r="K18" s="1">
        <v>52</v>
      </c>
      <c r="L18" s="51">
        <f t="shared" si="1"/>
        <v>51.25</v>
      </c>
      <c r="M18" s="58">
        <v>51.5</v>
      </c>
      <c r="N18" s="1">
        <v>51.8</v>
      </c>
      <c r="O18" s="1">
        <v>49.7</v>
      </c>
      <c r="P18" s="1">
        <v>49.5</v>
      </c>
      <c r="Q18" s="51">
        <f t="shared" si="2"/>
        <v>50.625</v>
      </c>
      <c r="R18" s="20"/>
      <c r="S18" s="20"/>
      <c r="T18" s="20"/>
      <c r="U18" s="22"/>
      <c r="V18" s="23"/>
      <c r="W18" s="24"/>
    </row>
    <row r="19" spans="2:23" x14ac:dyDescent="0.3">
      <c r="B19" s="55" t="s">
        <v>51</v>
      </c>
      <c r="C19" s="61">
        <v>413</v>
      </c>
      <c r="D19" s="43">
        <v>413</v>
      </c>
      <c r="E19" s="43">
        <v>412</v>
      </c>
      <c r="F19" s="43">
        <v>413</v>
      </c>
      <c r="G19" s="68">
        <f t="shared" si="0"/>
        <v>412.75</v>
      </c>
      <c r="H19" s="64">
        <v>51.6</v>
      </c>
      <c r="I19" s="1">
        <v>51.1</v>
      </c>
      <c r="J19" s="1">
        <v>50.7</v>
      </c>
      <c r="K19" s="1">
        <v>50.5</v>
      </c>
      <c r="L19" s="51">
        <f t="shared" si="1"/>
        <v>50.975000000000001</v>
      </c>
      <c r="M19" s="58">
        <v>52.6</v>
      </c>
      <c r="N19" s="1">
        <v>52.1</v>
      </c>
      <c r="O19" s="1">
        <v>50</v>
      </c>
      <c r="P19" s="1">
        <v>49</v>
      </c>
      <c r="Q19" s="51">
        <f t="shared" si="2"/>
        <v>50.924999999999997</v>
      </c>
      <c r="R19" s="20"/>
      <c r="S19" s="20"/>
      <c r="T19" s="20"/>
      <c r="U19" s="22"/>
      <c r="V19" s="23"/>
      <c r="W19" s="24"/>
    </row>
    <row r="20" spans="2:23" ht="15" thickBot="1" x14ac:dyDescent="0.35">
      <c r="B20" s="56" t="s">
        <v>52</v>
      </c>
      <c r="C20" s="62">
        <v>414</v>
      </c>
      <c r="D20" s="4">
        <v>413</v>
      </c>
      <c r="E20" s="4">
        <v>413</v>
      </c>
      <c r="F20" s="4">
        <v>413</v>
      </c>
      <c r="G20" s="69">
        <f>(C20+D20+E20+F20)/4</f>
        <v>413.25</v>
      </c>
      <c r="H20" s="65">
        <v>49.5</v>
      </c>
      <c r="I20" s="11">
        <v>50.1</v>
      </c>
      <c r="J20" s="11">
        <v>51.2</v>
      </c>
      <c r="K20" s="11">
        <v>52</v>
      </c>
      <c r="L20" s="52">
        <f>(H20+I20+J20+K20)/4</f>
        <v>50.7</v>
      </c>
      <c r="M20" s="59">
        <v>55</v>
      </c>
      <c r="N20" s="11">
        <v>54.4</v>
      </c>
      <c r="O20" s="11">
        <v>50.9</v>
      </c>
      <c r="P20" s="11">
        <v>49.7</v>
      </c>
      <c r="Q20" s="52">
        <f>(M20+N20+O20+P20)/4</f>
        <v>52.5</v>
      </c>
      <c r="R20" s="20"/>
      <c r="S20" s="20"/>
      <c r="T20" s="20"/>
      <c r="U20" s="22"/>
      <c r="V20" s="23"/>
      <c r="W20" s="24"/>
    </row>
    <row r="21" spans="2:23" ht="15" thickBot="1" x14ac:dyDescent="0.35">
      <c r="R21" s="20"/>
      <c r="T21" s="20"/>
      <c r="U21" s="22"/>
      <c r="V21" s="23"/>
      <c r="W21" s="24"/>
    </row>
    <row r="22" spans="2:23" ht="15" thickBot="1" x14ac:dyDescent="0.35">
      <c r="B22" s="94" t="s">
        <v>24</v>
      </c>
      <c r="C22" s="95"/>
      <c r="T22" s="20"/>
      <c r="U22" s="22"/>
      <c r="V22" s="23"/>
      <c r="W22" s="24"/>
    </row>
    <row r="23" spans="2:23" ht="15" thickBot="1" x14ac:dyDescent="0.35"/>
    <row r="24" spans="2:23" ht="16.8" thickBot="1" x14ac:dyDescent="0.35">
      <c r="B24" s="5" t="s">
        <v>14</v>
      </c>
      <c r="C24" s="6" t="s">
        <v>8</v>
      </c>
      <c r="D24" s="6" t="s">
        <v>9</v>
      </c>
      <c r="E24" s="6" t="s">
        <v>10</v>
      </c>
      <c r="F24" s="6" t="s">
        <v>11</v>
      </c>
      <c r="G24" s="7" t="s">
        <v>12</v>
      </c>
      <c r="H24" s="7" t="s">
        <v>13</v>
      </c>
      <c r="I24" s="8" t="s">
        <v>23</v>
      </c>
      <c r="N24" s="28"/>
      <c r="U24" s="18"/>
      <c r="V24" s="23"/>
    </row>
    <row r="25" spans="2:23" x14ac:dyDescent="0.3">
      <c r="B25" s="9" t="s">
        <v>45</v>
      </c>
      <c r="C25" s="10">
        <v>2638.6</v>
      </c>
      <c r="D25" s="10">
        <v>1586.1</v>
      </c>
      <c r="E25" s="10">
        <v>2642.4</v>
      </c>
      <c r="F25" s="10">
        <v>22.3</v>
      </c>
      <c r="G25" s="47">
        <f>1.00025205+((7.59*F25-5.32*F25^2)/10^6)</f>
        <v>0.99777572420000005</v>
      </c>
      <c r="H25" s="17">
        <f t="shared" ref="H25:H32" si="3">C25/(E25-D25)*G25</f>
        <v>2.4924084311976897</v>
      </c>
      <c r="I25" s="27">
        <f t="shared" ref="I25:I32" si="4">(1-H25/$D$7)*100</f>
        <v>3.2450143168598733</v>
      </c>
      <c r="U25" s="18"/>
      <c r="V25" s="30"/>
    </row>
    <row r="26" spans="2:23" x14ac:dyDescent="0.3">
      <c r="B26" s="2" t="s">
        <v>46</v>
      </c>
      <c r="C26" s="1">
        <v>2626.2</v>
      </c>
      <c r="D26" s="1">
        <v>1582.3</v>
      </c>
      <c r="E26" s="1">
        <v>2631.2</v>
      </c>
      <c r="F26" s="1">
        <v>22.3</v>
      </c>
      <c r="G26" s="43">
        <f t="shared" ref="G26:G31" si="5">1.00025205+((7.59*F26-5.32*F26^2)/10^6)</f>
        <v>0.99777572420000005</v>
      </c>
      <c r="H26" s="15">
        <f t="shared" si="3"/>
        <v>2.498196784149147</v>
      </c>
      <c r="I26" s="25">
        <f t="shared" si="4"/>
        <v>3.0203111743343558</v>
      </c>
      <c r="K26" s="29"/>
      <c r="N26" s="18"/>
      <c r="O26" s="18"/>
      <c r="P26" s="18"/>
      <c r="Q26" s="18"/>
    </row>
    <row r="27" spans="2:23" x14ac:dyDescent="0.3">
      <c r="B27" s="2" t="s">
        <v>47</v>
      </c>
      <c r="C27" s="1">
        <v>2584</v>
      </c>
      <c r="D27" s="1">
        <v>1553.3</v>
      </c>
      <c r="E27" s="1">
        <v>2589.8000000000002</v>
      </c>
      <c r="F27" s="1">
        <v>25.7</v>
      </c>
      <c r="G27" s="43">
        <f t="shared" si="5"/>
        <v>0.99693330620000009</v>
      </c>
      <c r="H27" s="15">
        <f t="shared" si="3"/>
        <v>2.485360022403087</v>
      </c>
      <c r="I27" s="25">
        <f t="shared" si="4"/>
        <v>3.5186326706876159</v>
      </c>
      <c r="K27" s="24"/>
      <c r="N27" s="18"/>
      <c r="O27" s="19"/>
      <c r="P27" s="20"/>
      <c r="Q27" s="21"/>
    </row>
    <row r="28" spans="2:23" x14ac:dyDescent="0.3">
      <c r="B28" s="2" t="s">
        <v>48</v>
      </c>
      <c r="C28" s="1">
        <v>2417.1999999999998</v>
      </c>
      <c r="D28" s="1">
        <v>1450.6</v>
      </c>
      <c r="E28" s="1">
        <v>2422.1</v>
      </c>
      <c r="F28" s="1">
        <v>25.7</v>
      </c>
      <c r="G28" s="43">
        <f t="shared" si="5"/>
        <v>0.99693330620000009</v>
      </c>
      <c r="H28" s="15">
        <f t="shared" si="3"/>
        <v>2.4804808932029236</v>
      </c>
      <c r="I28" s="25">
        <f t="shared" si="4"/>
        <v>3.7080398601349596</v>
      </c>
      <c r="K28" s="24"/>
      <c r="N28" s="18"/>
      <c r="O28" s="19"/>
      <c r="P28" s="20"/>
      <c r="Q28" s="21"/>
      <c r="R28" s="18"/>
      <c r="S28" s="18"/>
    </row>
    <row r="29" spans="2:23" x14ac:dyDescent="0.3">
      <c r="B29" s="2" t="s">
        <v>49</v>
      </c>
      <c r="C29" s="1">
        <v>2488.9</v>
      </c>
      <c r="D29" s="1">
        <v>1496.5</v>
      </c>
      <c r="E29" s="1">
        <v>2493.5</v>
      </c>
      <c r="F29" s="1">
        <v>21.8</v>
      </c>
      <c r="G29" s="43">
        <f t="shared" si="5"/>
        <v>0.99788923520000006</v>
      </c>
      <c r="H29" s="15">
        <f t="shared" si="3"/>
        <v>2.4911198771206422</v>
      </c>
      <c r="I29" s="25">
        <f t="shared" si="4"/>
        <v>3.2950358260620316</v>
      </c>
      <c r="K29" s="24"/>
      <c r="N29" s="18"/>
      <c r="O29" s="19"/>
      <c r="P29" s="20"/>
      <c r="Q29" s="21"/>
      <c r="R29" s="21"/>
      <c r="S29" s="20"/>
    </row>
    <row r="30" spans="2:23" x14ac:dyDescent="0.3">
      <c r="B30" s="2" t="s">
        <v>50</v>
      </c>
      <c r="C30" s="1">
        <v>2665.3</v>
      </c>
      <c r="D30" s="1">
        <v>1601.1</v>
      </c>
      <c r="E30" s="1">
        <v>2669.3</v>
      </c>
      <c r="F30" s="1">
        <v>21.8</v>
      </c>
      <c r="G30" s="43">
        <f t="shared" si="5"/>
        <v>0.99788923520000006</v>
      </c>
      <c r="H30" s="15">
        <f t="shared" si="3"/>
        <v>2.489865360961018</v>
      </c>
      <c r="I30" s="25">
        <f t="shared" si="4"/>
        <v>3.3437359875381212</v>
      </c>
      <c r="K30" s="24"/>
      <c r="N30" s="18"/>
      <c r="O30" s="19"/>
      <c r="P30" s="20"/>
      <c r="Q30" s="21"/>
      <c r="R30" s="21"/>
      <c r="S30" s="20"/>
      <c r="T30" s="18"/>
      <c r="U30" s="29"/>
      <c r="V30" s="29"/>
      <c r="W30" s="29"/>
    </row>
    <row r="31" spans="2:23" x14ac:dyDescent="0.3">
      <c r="B31" s="2" t="s">
        <v>51</v>
      </c>
      <c r="C31" s="1">
        <v>2705.6</v>
      </c>
      <c r="D31" s="1">
        <v>1625</v>
      </c>
      <c r="E31" s="1">
        <v>2708.9</v>
      </c>
      <c r="F31" s="1">
        <v>21.8</v>
      </c>
      <c r="G31" s="43">
        <f t="shared" si="5"/>
        <v>0.99788923520000006</v>
      </c>
      <c r="H31" s="15">
        <f t="shared" si="3"/>
        <v>2.4909024031341636</v>
      </c>
      <c r="I31" s="25">
        <f t="shared" si="4"/>
        <v>3.3034781392017321</v>
      </c>
      <c r="K31" s="24"/>
      <c r="N31" s="18"/>
      <c r="O31" s="19"/>
      <c r="P31" s="20"/>
      <c r="Q31" s="21"/>
      <c r="R31" s="21"/>
      <c r="S31" s="20"/>
      <c r="T31" s="21"/>
      <c r="U31" s="22"/>
      <c r="V31" s="23"/>
      <c r="W31" s="24"/>
    </row>
    <row r="32" spans="2:23" ht="15" thickBot="1" x14ac:dyDescent="0.35">
      <c r="B32" s="3" t="s">
        <v>52</v>
      </c>
      <c r="C32" s="11">
        <v>2773.2</v>
      </c>
      <c r="D32" s="11">
        <v>1663.4</v>
      </c>
      <c r="E32" s="11">
        <v>2778.1</v>
      </c>
      <c r="F32" s="11">
        <v>21.8</v>
      </c>
      <c r="G32" s="4">
        <f>1.00025205+((7.59*F32-5.32*F32^2)/10^6)</f>
        <v>0.99788923520000006</v>
      </c>
      <c r="H32" s="16">
        <f t="shared" si="3"/>
        <v>2.4825930089321258</v>
      </c>
      <c r="I32" s="26">
        <f t="shared" si="4"/>
        <v>3.6260477899019539</v>
      </c>
      <c r="J32" s="23"/>
      <c r="K32" s="24"/>
      <c r="N32" s="18"/>
      <c r="O32" s="19"/>
      <c r="P32" s="20"/>
      <c r="Q32" s="21"/>
      <c r="R32" s="21"/>
      <c r="S32" s="20"/>
      <c r="T32" s="21"/>
      <c r="U32" s="22"/>
      <c r="V32" s="23"/>
      <c r="W32" s="24"/>
    </row>
    <row r="33" spans="2:23" ht="15" thickBot="1" x14ac:dyDescent="0.35">
      <c r="B33" s="18"/>
      <c r="C33" s="19"/>
      <c r="D33" s="20"/>
      <c r="E33" s="21"/>
      <c r="F33" s="20"/>
      <c r="K33" s="24"/>
      <c r="N33" s="18"/>
      <c r="O33" s="19"/>
      <c r="P33" s="20"/>
      <c r="Q33" s="21"/>
      <c r="R33" s="21"/>
      <c r="S33" s="20"/>
      <c r="T33" s="21"/>
      <c r="U33" s="22"/>
      <c r="V33" s="23"/>
      <c r="W33" s="24"/>
    </row>
    <row r="34" spans="2:23" x14ac:dyDescent="0.3">
      <c r="B34" s="18"/>
      <c r="C34" s="19"/>
      <c r="D34" s="20"/>
      <c r="E34" s="21"/>
      <c r="F34" s="20"/>
      <c r="G34" s="13" t="s">
        <v>0</v>
      </c>
      <c r="H34" s="12">
        <f>AVERAGE(H25:H32)</f>
        <v>2.4888658476375998</v>
      </c>
      <c r="I34" s="44">
        <f>AVERAGE(I25:I32)</f>
        <v>3.3825369705900803</v>
      </c>
      <c r="K34" s="24"/>
      <c r="N34" s="18"/>
      <c r="O34" s="19"/>
      <c r="P34" s="20"/>
      <c r="Q34" s="21"/>
      <c r="R34" s="21"/>
      <c r="S34" s="20"/>
      <c r="T34" s="21"/>
      <c r="U34" s="22"/>
      <c r="V34" s="23"/>
      <c r="W34" s="24"/>
    </row>
    <row r="35" spans="2:23" ht="15" thickBot="1" x14ac:dyDescent="0.35">
      <c r="B35" s="18"/>
      <c r="C35" s="19"/>
      <c r="D35" s="20"/>
      <c r="E35" s="21"/>
      <c r="F35" s="20"/>
      <c r="G35" s="14" t="s">
        <v>1</v>
      </c>
      <c r="H35" s="45">
        <f>STDEV(H25:H32)</f>
        <v>5.7543807587769813E-3</v>
      </c>
      <c r="I35" s="46">
        <f>STDEV(I25:I32)</f>
        <v>0.22338434622581527</v>
      </c>
      <c r="J35" s="23"/>
      <c r="K35" s="24"/>
      <c r="N35" s="18"/>
      <c r="O35" s="19"/>
      <c r="P35" s="20"/>
      <c r="Q35" s="21"/>
      <c r="R35" s="21"/>
      <c r="S35" s="20"/>
      <c r="T35" s="21"/>
      <c r="U35" s="22"/>
      <c r="V35" s="23"/>
      <c r="W35" s="24"/>
    </row>
    <row r="36" spans="2:23" x14ac:dyDescent="0.3">
      <c r="R36" s="21"/>
      <c r="S36" s="21"/>
      <c r="T36" s="21"/>
      <c r="U36" s="22"/>
      <c r="V36" s="23"/>
      <c r="W36" s="24"/>
    </row>
    <row r="37" spans="2:23" x14ac:dyDescent="0.3">
      <c r="T37" s="21"/>
      <c r="U37" s="22"/>
      <c r="V37" s="23"/>
      <c r="W37" s="24"/>
    </row>
    <row r="38" spans="2:23" x14ac:dyDescent="0.3">
      <c r="T38" s="21"/>
      <c r="U38" s="22"/>
      <c r="V38" s="23"/>
      <c r="W38" s="24"/>
    </row>
    <row r="39" spans="2:23" x14ac:dyDescent="0.3">
      <c r="R39" s="20"/>
      <c r="S39" s="20"/>
      <c r="T39" s="20"/>
      <c r="U39" s="22"/>
      <c r="V39" s="23"/>
      <c r="W39" s="24"/>
    </row>
    <row r="40" spans="2:23" x14ac:dyDescent="0.3">
      <c r="B40" s="18"/>
      <c r="C40" s="19"/>
      <c r="D40" s="20"/>
      <c r="E40" s="21"/>
      <c r="F40" s="20"/>
      <c r="G40" s="20"/>
      <c r="H40" s="20"/>
      <c r="I40" s="22"/>
      <c r="J40" s="23"/>
      <c r="K40" s="24"/>
      <c r="N40" s="18"/>
      <c r="O40" s="19"/>
      <c r="P40" s="20"/>
      <c r="Q40" s="21"/>
      <c r="R40" s="20"/>
      <c r="S40" s="20"/>
      <c r="T40" s="20"/>
      <c r="U40" s="22"/>
      <c r="V40" s="23"/>
      <c r="W40" s="24"/>
    </row>
    <row r="41" spans="2:23" x14ac:dyDescent="0.3">
      <c r="B41" s="18"/>
      <c r="C41" s="19"/>
      <c r="D41" s="20"/>
      <c r="E41" s="21"/>
      <c r="F41" s="20"/>
      <c r="G41" s="20"/>
      <c r="H41" s="20"/>
      <c r="I41" s="22"/>
      <c r="J41" s="23"/>
      <c r="K41" s="24"/>
      <c r="N41" s="18"/>
      <c r="O41" s="19"/>
      <c r="P41" s="20"/>
      <c r="Q41" s="21"/>
      <c r="R41" s="20"/>
      <c r="S41" s="20"/>
      <c r="T41" s="20"/>
      <c r="U41" s="22"/>
      <c r="V41" s="23"/>
      <c r="W41" s="24"/>
    </row>
    <row r="42" spans="2:23" x14ac:dyDescent="0.3">
      <c r="B42" s="18"/>
      <c r="C42" s="19"/>
      <c r="D42" s="20"/>
      <c r="E42" s="21"/>
      <c r="F42" s="20"/>
      <c r="G42" s="20"/>
      <c r="H42" s="20"/>
      <c r="I42" s="22"/>
      <c r="J42" s="23"/>
      <c r="K42" s="24"/>
      <c r="N42" s="18"/>
      <c r="O42" s="19"/>
      <c r="P42" s="20"/>
      <c r="Q42" s="21"/>
      <c r="R42" s="20"/>
      <c r="S42" s="20"/>
      <c r="T42" s="20"/>
      <c r="U42" s="22"/>
      <c r="V42" s="23"/>
      <c r="W42" s="24"/>
    </row>
    <row r="43" spans="2:23" x14ac:dyDescent="0.3">
      <c r="B43" s="18"/>
      <c r="C43" s="19"/>
      <c r="D43" s="20"/>
      <c r="E43" s="21"/>
      <c r="F43" s="20"/>
      <c r="G43" s="20"/>
      <c r="H43" s="20"/>
      <c r="I43" s="22"/>
      <c r="J43" s="23"/>
      <c r="K43" s="24"/>
      <c r="N43" s="18"/>
      <c r="O43" s="19"/>
      <c r="P43" s="20"/>
      <c r="Q43" s="21"/>
      <c r="R43" s="20"/>
      <c r="S43" s="20"/>
      <c r="T43" s="20"/>
      <c r="U43" s="22"/>
      <c r="V43" s="23"/>
      <c r="W43" s="24"/>
    </row>
    <row r="44" spans="2:23" x14ac:dyDescent="0.3">
      <c r="B44" s="18"/>
      <c r="C44" s="19"/>
      <c r="D44" s="20"/>
      <c r="E44" s="21"/>
      <c r="F44" s="20"/>
      <c r="G44" s="20"/>
      <c r="H44" s="20"/>
      <c r="I44" s="22"/>
      <c r="J44" s="23"/>
      <c r="K44" s="24"/>
      <c r="N44" s="18"/>
      <c r="O44" s="19"/>
      <c r="P44" s="20"/>
      <c r="Q44" s="21"/>
      <c r="R44" s="20"/>
      <c r="S44" s="20"/>
      <c r="T44" s="20"/>
      <c r="U44" s="22"/>
      <c r="V44" s="23"/>
      <c r="W44" s="24"/>
    </row>
    <row r="45" spans="2:23" x14ac:dyDescent="0.3">
      <c r="B45" s="18"/>
      <c r="C45" s="19"/>
      <c r="D45" s="20"/>
      <c r="E45" s="21"/>
      <c r="F45" s="20"/>
      <c r="G45" s="20"/>
      <c r="H45" s="20"/>
      <c r="I45" s="22"/>
      <c r="J45" s="23"/>
      <c r="K45" s="24"/>
      <c r="N45" s="18"/>
      <c r="O45" s="19"/>
      <c r="P45" s="20"/>
      <c r="Q45" s="21"/>
      <c r="R45" s="20"/>
      <c r="S45" s="20"/>
      <c r="T45" s="20"/>
      <c r="U45" s="22"/>
      <c r="V45" s="23"/>
      <c r="W45" s="24"/>
    </row>
    <row r="46" spans="2:23" x14ac:dyDescent="0.3">
      <c r="B46" s="18"/>
      <c r="C46" s="19"/>
      <c r="D46" s="20"/>
      <c r="E46" s="20"/>
      <c r="F46" s="20"/>
      <c r="G46" s="20"/>
      <c r="H46" s="20"/>
      <c r="I46" s="22"/>
      <c r="J46" s="23"/>
      <c r="K46" s="24"/>
      <c r="N46" s="18"/>
      <c r="O46" s="19"/>
      <c r="P46" s="20"/>
      <c r="Q46" s="20"/>
      <c r="R46" s="20"/>
      <c r="S46" s="20"/>
      <c r="T46" s="20"/>
      <c r="U46" s="22"/>
      <c r="V46" s="23"/>
      <c r="W46" s="24"/>
    </row>
    <row r="47" spans="2:23" x14ac:dyDescent="0.3">
      <c r="U47" s="18"/>
      <c r="V47" s="23"/>
    </row>
    <row r="48" spans="2:23" x14ac:dyDescent="0.3">
      <c r="I48" s="18"/>
      <c r="J48" s="23"/>
      <c r="U48" s="18"/>
      <c r="V48" s="30"/>
    </row>
    <row r="49" spans="2:11" x14ac:dyDescent="0.3">
      <c r="I49" s="18"/>
      <c r="J49" s="30"/>
    </row>
    <row r="52" spans="2:11" x14ac:dyDescent="0.3">
      <c r="B52" s="28"/>
    </row>
    <row r="54" spans="2:11" x14ac:dyDescent="0.3">
      <c r="B54" s="18"/>
      <c r="C54" s="18"/>
      <c r="D54" s="18"/>
      <c r="E54" s="18"/>
      <c r="F54" s="18"/>
      <c r="G54" s="18"/>
      <c r="H54" s="18"/>
      <c r="I54" s="29"/>
      <c r="J54" s="29"/>
      <c r="K54" s="29"/>
    </row>
    <row r="55" spans="2:11" x14ac:dyDescent="0.3">
      <c r="B55" s="18"/>
      <c r="C55" s="19"/>
      <c r="D55" s="20"/>
      <c r="E55" s="21"/>
      <c r="F55" s="21"/>
      <c r="G55" s="21"/>
      <c r="H55" s="21"/>
      <c r="I55" s="22"/>
      <c r="J55" s="23"/>
      <c r="K55" s="24"/>
    </row>
    <row r="56" spans="2:11" x14ac:dyDescent="0.3">
      <c r="B56" s="18"/>
      <c r="C56" s="19"/>
      <c r="D56" s="20"/>
      <c r="E56" s="21"/>
      <c r="F56" s="21"/>
      <c r="G56" s="21"/>
      <c r="H56" s="21"/>
      <c r="I56" s="22"/>
      <c r="J56" s="23"/>
      <c r="K56" s="24"/>
    </row>
    <row r="57" spans="2:11" x14ac:dyDescent="0.3">
      <c r="B57" s="18"/>
      <c r="C57" s="19"/>
      <c r="D57" s="20"/>
      <c r="E57" s="21"/>
      <c r="F57" s="21"/>
      <c r="G57" s="21"/>
      <c r="H57" s="21"/>
      <c r="I57" s="22"/>
      <c r="J57" s="23"/>
      <c r="K57" s="24"/>
    </row>
    <row r="58" spans="2:11" x14ac:dyDescent="0.3">
      <c r="B58" s="18"/>
      <c r="C58" s="19"/>
      <c r="D58" s="20"/>
      <c r="E58" s="21"/>
      <c r="F58" s="21"/>
      <c r="G58" s="21"/>
      <c r="H58" s="21"/>
      <c r="I58" s="22"/>
      <c r="J58" s="23"/>
      <c r="K58" s="24"/>
    </row>
    <row r="59" spans="2:11" x14ac:dyDescent="0.3">
      <c r="B59" s="18"/>
      <c r="C59" s="19"/>
      <c r="D59" s="20"/>
      <c r="E59" s="21"/>
      <c r="F59" s="21"/>
      <c r="G59" s="21"/>
      <c r="H59" s="21"/>
      <c r="I59" s="22"/>
      <c r="J59" s="23"/>
      <c r="K59" s="24"/>
    </row>
    <row r="60" spans="2:11" x14ac:dyDescent="0.3">
      <c r="B60" s="18"/>
      <c r="C60" s="19"/>
      <c r="D60" s="20"/>
      <c r="E60" s="21"/>
      <c r="F60" s="21"/>
      <c r="G60" s="21"/>
      <c r="H60" s="21"/>
      <c r="I60" s="22"/>
      <c r="J60" s="23"/>
      <c r="K60" s="24"/>
    </row>
    <row r="61" spans="2:11" x14ac:dyDescent="0.3">
      <c r="B61" s="18"/>
      <c r="C61" s="19"/>
      <c r="D61" s="20"/>
      <c r="E61" s="21"/>
      <c r="F61" s="21"/>
      <c r="G61" s="21"/>
      <c r="H61" s="21"/>
      <c r="I61" s="22"/>
      <c r="J61" s="23"/>
      <c r="K61" s="24"/>
    </row>
    <row r="62" spans="2:11" x14ac:dyDescent="0.3">
      <c r="B62" s="18"/>
      <c r="C62" s="19"/>
      <c r="D62" s="20"/>
      <c r="E62" s="21"/>
      <c r="F62" s="21"/>
      <c r="G62" s="21"/>
      <c r="H62" s="21"/>
      <c r="I62" s="22"/>
      <c r="J62" s="23"/>
      <c r="K62" s="24"/>
    </row>
    <row r="63" spans="2:11" x14ac:dyDescent="0.3">
      <c r="B63" s="18"/>
      <c r="C63" s="19"/>
      <c r="D63" s="20"/>
      <c r="E63" s="21"/>
      <c r="F63" s="21"/>
      <c r="G63" s="21"/>
      <c r="H63" s="21"/>
      <c r="I63" s="22"/>
      <c r="J63" s="23"/>
      <c r="K63" s="24"/>
    </row>
    <row r="64" spans="2:11" x14ac:dyDescent="0.3">
      <c r="B64" s="18"/>
      <c r="C64" s="19"/>
      <c r="D64" s="20"/>
      <c r="E64" s="21"/>
      <c r="F64" s="20"/>
      <c r="G64" s="20"/>
      <c r="H64" s="20"/>
      <c r="I64" s="22"/>
      <c r="J64" s="23"/>
      <c r="K64" s="24"/>
    </row>
    <row r="65" spans="2:11" x14ac:dyDescent="0.3">
      <c r="B65" s="18"/>
      <c r="C65" s="19"/>
      <c r="D65" s="20"/>
      <c r="E65" s="21"/>
      <c r="F65" s="20"/>
      <c r="G65" s="20"/>
      <c r="H65" s="20"/>
      <c r="I65" s="22"/>
      <c r="J65" s="23"/>
      <c r="K65" s="24"/>
    </row>
    <row r="66" spans="2:11" x14ac:dyDescent="0.3">
      <c r="B66" s="18"/>
      <c r="C66" s="19"/>
      <c r="D66" s="20"/>
      <c r="E66" s="21"/>
      <c r="F66" s="20"/>
      <c r="G66" s="20"/>
      <c r="H66" s="20"/>
      <c r="I66" s="22"/>
      <c r="J66" s="23"/>
      <c r="K66" s="24"/>
    </row>
    <row r="67" spans="2:11" x14ac:dyDescent="0.3">
      <c r="B67" s="18"/>
      <c r="C67" s="19"/>
      <c r="D67" s="20"/>
      <c r="E67" s="21"/>
      <c r="F67" s="20"/>
      <c r="G67" s="20"/>
      <c r="H67" s="20"/>
      <c r="I67" s="22"/>
      <c r="J67" s="23"/>
      <c r="K67" s="24"/>
    </row>
    <row r="68" spans="2:11" x14ac:dyDescent="0.3">
      <c r="B68" s="18"/>
      <c r="C68" s="19"/>
      <c r="D68" s="20"/>
      <c r="E68" s="21"/>
      <c r="F68" s="20"/>
      <c r="G68" s="20"/>
      <c r="H68" s="20"/>
      <c r="I68" s="22"/>
      <c r="J68" s="23"/>
      <c r="K68" s="24"/>
    </row>
    <row r="69" spans="2:11" x14ac:dyDescent="0.3">
      <c r="B69" s="18"/>
      <c r="C69" s="19"/>
      <c r="D69" s="20"/>
      <c r="E69" s="21"/>
      <c r="F69" s="20"/>
      <c r="G69" s="20"/>
      <c r="H69" s="20"/>
      <c r="I69" s="22"/>
      <c r="J69" s="23"/>
      <c r="K69" s="24"/>
    </row>
    <row r="70" spans="2:11" x14ac:dyDescent="0.3">
      <c r="B70" s="18"/>
      <c r="C70" s="19"/>
      <c r="D70" s="20"/>
      <c r="E70" s="20"/>
      <c r="F70" s="20"/>
      <c r="G70" s="20"/>
      <c r="H70" s="20"/>
      <c r="I70" s="22"/>
      <c r="J70" s="23"/>
      <c r="K70" s="24"/>
    </row>
    <row r="71" spans="2:11" x14ac:dyDescent="0.3">
      <c r="I71" s="18"/>
      <c r="J71" s="23"/>
    </row>
    <row r="72" spans="2:11" x14ac:dyDescent="0.3">
      <c r="I72" s="18"/>
      <c r="J72" s="30"/>
    </row>
  </sheetData>
  <mergeCells count="2">
    <mergeCell ref="B10:D10"/>
    <mergeCell ref="B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1633F-817E-4764-B30A-BCE4441772D1}">
  <dimension ref="C3:N26"/>
  <sheetViews>
    <sheetView showGridLines="0" tabSelected="1" topLeftCell="C39" workbookViewId="0">
      <selection activeCell="H5" sqref="H5:N8"/>
    </sheetView>
  </sheetViews>
  <sheetFormatPr defaultRowHeight="14.4" x14ac:dyDescent="0.3"/>
  <cols>
    <col min="8" max="8" width="11.109375" bestFit="1" customWidth="1"/>
  </cols>
  <sheetData>
    <row r="3" spans="3:14" x14ac:dyDescent="0.3">
      <c r="C3" s="18"/>
      <c r="D3" s="18"/>
      <c r="E3" s="29"/>
      <c r="H3" s="82"/>
      <c r="I3" s="82"/>
      <c r="J3" s="82"/>
      <c r="K3" s="82"/>
      <c r="L3" s="82"/>
      <c r="M3" s="82"/>
      <c r="N3" s="82"/>
    </row>
    <row r="4" spans="3:14" x14ac:dyDescent="0.3">
      <c r="C4" s="18"/>
      <c r="D4" s="81"/>
      <c r="H4" s="82"/>
      <c r="I4" s="82"/>
      <c r="J4" s="82"/>
      <c r="K4" s="82"/>
      <c r="L4" s="82"/>
      <c r="M4" s="82"/>
      <c r="N4" s="82"/>
    </row>
    <row r="5" spans="3:14" x14ac:dyDescent="0.3">
      <c r="C5" s="18"/>
      <c r="D5" s="81"/>
      <c r="H5" s="99" t="s">
        <v>87</v>
      </c>
      <c r="I5" s="99"/>
      <c r="J5" s="96" t="s">
        <v>85</v>
      </c>
      <c r="K5" s="96"/>
      <c r="L5" s="96"/>
      <c r="M5" s="96"/>
      <c r="N5" s="96"/>
    </row>
    <row r="6" spans="3:14" x14ac:dyDescent="0.3">
      <c r="C6" s="18"/>
      <c r="D6" s="81"/>
      <c r="H6" s="98"/>
      <c r="I6" s="98"/>
      <c r="J6" s="85" t="s">
        <v>81</v>
      </c>
      <c r="K6" s="85" t="s">
        <v>80</v>
      </c>
      <c r="L6" s="85" t="s">
        <v>82</v>
      </c>
      <c r="M6" s="85" t="s">
        <v>84</v>
      </c>
      <c r="N6" s="85" t="s">
        <v>83</v>
      </c>
    </row>
    <row r="7" spans="3:14" ht="16.2" customHeight="1" x14ac:dyDescent="0.3">
      <c r="C7" s="18"/>
      <c r="D7" s="81"/>
      <c r="H7" s="97" t="s">
        <v>88</v>
      </c>
      <c r="I7" s="86" t="s">
        <v>0</v>
      </c>
      <c r="J7" s="87">
        <f>'ACR SP2_20'!$I$34</f>
        <v>2.8038593050709535</v>
      </c>
      <c r="K7" s="87">
        <f>'ACR PMB_20'!$I$34</f>
        <v>2.7952069609439008</v>
      </c>
      <c r="L7" s="87">
        <f>'ACR REF_20'!$I$34</f>
        <v>3.3741533739971885</v>
      </c>
      <c r="M7" s="87">
        <f>'ACR SP2_50'!$I$34</f>
        <v>3.0829073963304503</v>
      </c>
      <c r="N7" s="87">
        <f>'ACR PMB_50'!$I$34</f>
        <v>3.3825369705900803</v>
      </c>
    </row>
    <row r="8" spans="3:14" x14ac:dyDescent="0.3">
      <c r="C8" s="18"/>
      <c r="D8" s="81"/>
      <c r="H8" s="98"/>
      <c r="I8" s="85" t="s">
        <v>86</v>
      </c>
      <c r="J8" s="88">
        <f>'ACR SP2_20'!$I$35</f>
        <v>0.6161623965946802</v>
      </c>
      <c r="K8" s="88">
        <f>'ACR PMB_20'!$I$35</f>
        <v>0.22234811691563902</v>
      </c>
      <c r="L8" s="88">
        <f>'ACR REF_20'!$I$35</f>
        <v>0.26527075781415405</v>
      </c>
      <c r="M8" s="88">
        <f>'ACR SP2_50'!$I$35</f>
        <v>0.54129743752868542</v>
      </c>
      <c r="N8" s="88">
        <f>'ACR PMB_50'!$I$35</f>
        <v>0.22338434622581527</v>
      </c>
    </row>
    <row r="9" spans="3:14" ht="16.2" customHeight="1" x14ac:dyDescent="0.3">
      <c r="H9" s="82"/>
      <c r="I9" s="82"/>
      <c r="J9" s="82"/>
      <c r="K9" s="82"/>
      <c r="L9" s="82"/>
      <c r="M9" s="82"/>
      <c r="N9" s="82"/>
    </row>
    <row r="10" spans="3:14" x14ac:dyDescent="0.3">
      <c r="H10" s="82"/>
      <c r="I10" s="82"/>
      <c r="J10" s="82"/>
      <c r="K10" s="82"/>
      <c r="L10" s="82"/>
      <c r="M10" s="82"/>
      <c r="N10" s="82"/>
    </row>
    <row r="11" spans="3:14" x14ac:dyDescent="0.3">
      <c r="H11" s="82"/>
      <c r="I11" s="82"/>
      <c r="J11" s="82"/>
      <c r="K11" s="82"/>
      <c r="L11" s="82"/>
      <c r="M11" s="82"/>
      <c r="N11" s="82"/>
    </row>
    <row r="12" spans="3:14" x14ac:dyDescent="0.3">
      <c r="H12" s="82"/>
      <c r="I12" s="82"/>
      <c r="J12" s="82"/>
      <c r="K12" s="82"/>
      <c r="L12" s="82"/>
      <c r="M12" s="82"/>
      <c r="N12" s="82"/>
    </row>
    <row r="13" spans="3:14" x14ac:dyDescent="0.3">
      <c r="H13" s="82"/>
      <c r="I13" s="82"/>
      <c r="J13" s="82"/>
      <c r="K13" s="82"/>
      <c r="L13" s="82"/>
      <c r="M13" s="82"/>
      <c r="N13" s="82"/>
    </row>
    <row r="14" spans="3:14" x14ac:dyDescent="0.3">
      <c r="H14" s="99" t="s">
        <v>87</v>
      </c>
      <c r="I14" s="99"/>
      <c r="J14" s="96" t="s">
        <v>85</v>
      </c>
      <c r="K14" s="96"/>
      <c r="L14" s="96"/>
      <c r="M14" s="96"/>
      <c r="N14" s="96"/>
    </row>
    <row r="15" spans="3:14" x14ac:dyDescent="0.3">
      <c r="H15" s="98"/>
      <c r="I15" s="98"/>
      <c r="J15" s="84" t="s">
        <v>81</v>
      </c>
      <c r="K15" s="84" t="s">
        <v>80</v>
      </c>
      <c r="L15" s="84" t="s">
        <v>82</v>
      </c>
      <c r="M15" s="84" t="s">
        <v>84</v>
      </c>
      <c r="N15" s="84" t="s">
        <v>83</v>
      </c>
    </row>
    <row r="16" spans="3:14" x14ac:dyDescent="0.3">
      <c r="H16" s="99" t="s">
        <v>89</v>
      </c>
      <c r="I16" s="83" t="s">
        <v>0</v>
      </c>
      <c r="J16" s="89">
        <f>'ACR SP2_20'!$H$34</f>
        <v>2.4687819736511982</v>
      </c>
      <c r="K16" s="89">
        <f>'ACR PMB_20'!$H$34</f>
        <v>2.4913588455910083</v>
      </c>
      <c r="L16" s="89">
        <f>'ACR REF_20'!$H$34</f>
        <v>2.493913101417133</v>
      </c>
      <c r="M16" s="89">
        <f>'ACR SP2_50'!$H$34</f>
        <v>2.46654000676339</v>
      </c>
      <c r="N16" s="89">
        <f>'ACR PMB_50'!$H$34</f>
        <v>2.4888658476375998</v>
      </c>
    </row>
    <row r="17" spans="8:14" x14ac:dyDescent="0.3">
      <c r="H17" s="98"/>
      <c r="I17" s="85" t="s">
        <v>86</v>
      </c>
      <c r="J17" s="90">
        <f>'ACR SP2_20'!$H$35</f>
        <v>1.5650524873504944E-2</v>
      </c>
      <c r="K17" s="90">
        <f>'ACR PMB_20'!$H$35</f>
        <v>5.6987822365478407E-3</v>
      </c>
      <c r="L17" s="90">
        <f>'ACR REF_20'!$H$35</f>
        <v>6.846638259183341E-3</v>
      </c>
      <c r="M17" s="90">
        <f>'ACR SP2_50'!$H$35</f>
        <v>1.3776019785105089E-2</v>
      </c>
      <c r="N17" s="90">
        <f>'ACR PMB_50'!$H$35</f>
        <v>5.7543807587769813E-3</v>
      </c>
    </row>
    <row r="18" spans="8:14" x14ac:dyDescent="0.3">
      <c r="H18" s="82"/>
      <c r="I18" s="82"/>
      <c r="J18" s="82"/>
      <c r="K18" s="82"/>
      <c r="L18" s="82"/>
      <c r="M18" s="82"/>
      <c r="N18" s="82"/>
    </row>
    <row r="19" spans="8:14" x14ac:dyDescent="0.3">
      <c r="H19" s="82"/>
      <c r="I19" s="82"/>
      <c r="J19" s="82"/>
      <c r="K19" s="82"/>
      <c r="L19" s="82"/>
      <c r="M19" s="82"/>
      <c r="N19" s="82"/>
    </row>
    <row r="20" spans="8:14" x14ac:dyDescent="0.3">
      <c r="H20" s="82"/>
      <c r="I20" s="82"/>
      <c r="J20" s="82"/>
      <c r="K20" s="82"/>
      <c r="L20" s="82"/>
      <c r="M20" s="82"/>
      <c r="N20" s="82"/>
    </row>
    <row r="21" spans="8:14" x14ac:dyDescent="0.3">
      <c r="H21" s="82"/>
      <c r="I21" s="82"/>
      <c r="J21" s="82"/>
      <c r="K21" s="82"/>
      <c r="L21" s="82"/>
      <c r="M21" s="82"/>
      <c r="N21" s="82"/>
    </row>
    <row r="22" spans="8:14" x14ac:dyDescent="0.3">
      <c r="H22" s="82"/>
      <c r="I22" s="82"/>
      <c r="J22" s="82"/>
      <c r="K22" s="82"/>
      <c r="L22" s="82"/>
      <c r="M22" s="82"/>
      <c r="N22" s="82"/>
    </row>
    <row r="23" spans="8:14" x14ac:dyDescent="0.3">
      <c r="H23" s="82"/>
      <c r="I23" s="82"/>
      <c r="J23" s="82"/>
      <c r="K23" s="82"/>
      <c r="L23" s="82"/>
      <c r="M23" s="82"/>
      <c r="N23" s="82"/>
    </row>
    <row r="24" spans="8:14" x14ac:dyDescent="0.3">
      <c r="H24" s="82"/>
      <c r="I24" s="82"/>
      <c r="J24" s="82"/>
      <c r="K24" s="82"/>
      <c r="L24" s="82"/>
      <c r="M24" s="82"/>
      <c r="N24" s="82"/>
    </row>
    <row r="25" spans="8:14" x14ac:dyDescent="0.3">
      <c r="H25" s="82"/>
      <c r="I25" s="82"/>
      <c r="J25" s="82"/>
      <c r="K25" s="82"/>
      <c r="L25" s="82"/>
      <c r="M25" s="82"/>
      <c r="N25" s="82"/>
    </row>
    <row r="26" spans="8:14" x14ac:dyDescent="0.3">
      <c r="H26" s="82"/>
      <c r="I26" s="82"/>
      <c r="J26" s="82"/>
      <c r="K26" s="82"/>
      <c r="L26" s="82"/>
      <c r="M26" s="82"/>
      <c r="N26" s="82"/>
    </row>
  </sheetData>
  <mergeCells count="6">
    <mergeCell ref="J5:N5"/>
    <mergeCell ref="H7:H8"/>
    <mergeCell ref="H16:H17"/>
    <mergeCell ref="J14:N14"/>
    <mergeCell ref="H5:I6"/>
    <mergeCell ref="H14:I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ACR SP2_20</vt:lpstr>
      <vt:lpstr>ACR PMB_20</vt:lpstr>
      <vt:lpstr>ACR REF_20</vt:lpstr>
      <vt:lpstr>ACR SP2_50</vt:lpstr>
      <vt:lpstr>ACR PMB_50</vt:lpstr>
      <vt:lpstr>Dati_aggregati_per_miscela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Pellegrino  Armando</dc:creator>
  <cp:lastModifiedBy>Pellegrino  Armando</cp:lastModifiedBy>
  <cp:lastPrinted>2025-02-26T12:55:23Z</cp:lastPrinted>
  <dcterms:created xsi:type="dcterms:W3CDTF">2025-02-14T17:03:02Z</dcterms:created>
  <dcterms:modified xsi:type="dcterms:W3CDTF">2025-10-13T16:03:51Z</dcterms:modified>
</cp:coreProperties>
</file>